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<sst xmlns="http://schemas.openxmlformats.org/spreadsheetml/2006/main" count="183" uniqueCount="46">
  <si>
    <t>Апарт.</t>
  </si>
  <si>
    <t>Посока</t>
  </si>
  <si>
    <t>Спальни</t>
  </si>
  <si>
    <t>Жил-ая част  и общие части</t>
  </si>
  <si>
    <t>Терасса кв/м</t>
  </si>
  <si>
    <t>Общая         ква-ра</t>
  </si>
  <si>
    <t>€/кв.м общая кв-ра</t>
  </si>
  <si>
    <t>кв.м</t>
  </si>
  <si>
    <t>восток, север, запад</t>
  </si>
  <si>
    <t>1-спальня</t>
  </si>
  <si>
    <t>восток,запад</t>
  </si>
  <si>
    <t>2-спальни</t>
  </si>
  <si>
    <t>восток,север</t>
  </si>
  <si>
    <t>запад</t>
  </si>
  <si>
    <t>студио</t>
  </si>
  <si>
    <t>север,юг</t>
  </si>
  <si>
    <t>север</t>
  </si>
  <si>
    <t>север,запад</t>
  </si>
  <si>
    <t>запад,юг</t>
  </si>
  <si>
    <t>восток,запад,юг</t>
  </si>
  <si>
    <t>восток,юг</t>
  </si>
  <si>
    <t>восток,север,юг</t>
  </si>
  <si>
    <t>восток</t>
  </si>
  <si>
    <t>юг,запад</t>
  </si>
  <si>
    <t>на всех стран</t>
  </si>
  <si>
    <t>БЛОК 1</t>
  </si>
  <si>
    <t>БЛОК 2</t>
  </si>
  <si>
    <t>ЕТАЖ 1</t>
  </si>
  <si>
    <t>ЕТАЖ 2</t>
  </si>
  <si>
    <t>ЕТАЖ 3</t>
  </si>
  <si>
    <t>ЕТАЖ 4</t>
  </si>
  <si>
    <t>ЕТАЖ 5</t>
  </si>
  <si>
    <t>ЕТАЖ 6</t>
  </si>
  <si>
    <t>МАНСАРАДА 1</t>
  </si>
  <si>
    <t>СУТЕРЕН</t>
  </si>
  <si>
    <t>1-спальня*</t>
  </si>
  <si>
    <t>1-спальни*</t>
  </si>
  <si>
    <t>% СКИДКА</t>
  </si>
  <si>
    <t>VIP apartment</t>
  </si>
  <si>
    <t>восток, север</t>
  </si>
  <si>
    <t>СПЕЦИАЛЬНАЯ ЦЕНА 11.08.08</t>
  </si>
  <si>
    <t>СПЕЦИАЛЬНАЯ ЦЕНА summer 08</t>
  </si>
  <si>
    <t>% summer discount</t>
  </si>
  <si>
    <t xml:space="preserve">ЦЕНА </t>
  </si>
  <si>
    <t>ЛОТ 214</t>
  </si>
  <si>
    <t>2-спальня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</si>
</sst>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€-1]"/>
    <numFmt numFmtId="181" formatCode="#,##0\ [$€-42D]"/>
    <numFmt numFmtId="182" formatCode="#&quot; &quot;##0.00\ [$€-42D]"/>
    <numFmt numFmtId="183" formatCode="#&quot; &quot;##0\ [$€-42D]"/>
    <numFmt numFmtId="184" formatCode="#&quot; &quot;##0\ [$€-1]"/>
  </numFmts>
  <fonts count="19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61"/>
      <name val="Arial"/>
      <family val="2"/>
    </font>
    <font>
      <strike/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9"/>
      <color indexed="13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45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81" fontId="0" fillId="3" borderId="1" xfId="0" applyNumberFormat="1" applyFont="1" applyFill="1" applyBorder="1" applyAlignment="1">
      <alignment/>
    </xf>
    <xf numFmtId="181" fontId="0" fillId="3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181" fontId="0" fillId="3" borderId="1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10" fontId="0" fillId="3" borderId="12" xfId="0" applyNumberFormat="1" applyFont="1" applyFill="1" applyBorder="1" applyAlignment="1">
      <alignment/>
    </xf>
    <xf numFmtId="10" fontId="0" fillId="3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81" fontId="13" fillId="3" borderId="2" xfId="0" applyNumberFormat="1" applyFont="1" applyFill="1" applyBorder="1" applyAlignment="1">
      <alignment vertical="center"/>
    </xf>
    <xf numFmtId="181" fontId="13" fillId="3" borderId="15" xfId="0" applyNumberFormat="1" applyFont="1" applyFill="1" applyBorder="1" applyAlignment="1">
      <alignment vertical="center"/>
    </xf>
    <xf numFmtId="181" fontId="13" fillId="3" borderId="1" xfId="0" applyNumberFormat="1" applyFont="1" applyFill="1" applyBorder="1" applyAlignment="1">
      <alignment vertical="center"/>
    </xf>
    <xf numFmtId="181" fontId="13" fillId="3" borderId="17" xfId="0" applyNumberFormat="1" applyFont="1" applyFill="1" applyBorder="1" applyAlignment="1">
      <alignment vertical="center"/>
    </xf>
    <xf numFmtId="181" fontId="13" fillId="3" borderId="2" xfId="0" applyNumberFormat="1" applyFont="1" applyFill="1" applyBorder="1" applyAlignment="1">
      <alignment/>
    </xf>
    <xf numFmtId="181" fontId="13" fillId="3" borderId="15" xfId="0" applyNumberFormat="1" applyFont="1" applyFill="1" applyBorder="1" applyAlignment="1">
      <alignment/>
    </xf>
    <xf numFmtId="181" fontId="13" fillId="3" borderId="18" xfId="0" applyNumberFormat="1" applyFont="1" applyFill="1" applyBorder="1" applyAlignment="1">
      <alignment/>
    </xf>
    <xf numFmtId="181" fontId="13" fillId="3" borderId="19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81" fontId="0" fillId="3" borderId="15" xfId="0" applyNumberFormat="1" applyFont="1" applyFill="1" applyBorder="1" applyAlignment="1">
      <alignment/>
    </xf>
    <xf numFmtId="181" fontId="0" fillId="3" borderId="10" xfId="0" applyNumberFormat="1" applyFont="1" applyFill="1" applyBorder="1" applyAlignment="1">
      <alignment/>
    </xf>
    <xf numFmtId="10" fontId="0" fillId="3" borderId="20" xfId="0" applyNumberFormat="1" applyFont="1" applyFill="1" applyBorder="1" applyAlignment="1">
      <alignment/>
    </xf>
    <xf numFmtId="181" fontId="0" fillId="3" borderId="21" xfId="0" applyNumberFormat="1" applyFont="1" applyFill="1" applyBorder="1" applyAlignment="1">
      <alignment/>
    </xf>
    <xf numFmtId="181" fontId="0" fillId="3" borderId="17" xfId="0" applyNumberFormat="1" applyFont="1" applyFill="1" applyBorder="1" applyAlignment="1">
      <alignment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181" fontId="0" fillId="3" borderId="22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181" fontId="13" fillId="3" borderId="10" xfId="0" applyNumberFormat="1" applyFont="1" applyFill="1" applyBorder="1" applyAlignment="1">
      <alignment vertical="center"/>
    </xf>
    <xf numFmtId="181" fontId="13" fillId="3" borderId="22" xfId="0" applyNumberFormat="1" applyFont="1" applyFill="1" applyBorder="1" applyAlignment="1">
      <alignment vertical="center"/>
    </xf>
    <xf numFmtId="10" fontId="0" fillId="3" borderId="23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184" fontId="0" fillId="4" borderId="2" xfId="0" applyNumberFormat="1" applyFont="1" applyFill="1" applyBorder="1" applyAlignment="1">
      <alignment/>
    </xf>
    <xf numFmtId="181" fontId="13" fillId="3" borderId="1" xfId="0" applyNumberFormat="1" applyFont="1" applyFill="1" applyBorder="1" applyAlignment="1">
      <alignment/>
    </xf>
    <xf numFmtId="181" fontId="13" fillId="3" borderId="17" xfId="0" applyNumberFormat="1" applyFont="1" applyFill="1" applyBorder="1" applyAlignment="1">
      <alignment/>
    </xf>
    <xf numFmtId="0" fontId="14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81" fontId="0" fillId="4" borderId="11" xfId="0" applyNumberFormat="1" applyFont="1" applyFill="1" applyBorder="1" applyAlignment="1">
      <alignment/>
    </xf>
    <xf numFmtId="181" fontId="0" fillId="4" borderId="23" xfId="0" applyNumberFormat="1" applyFont="1" applyFill="1" applyBorder="1" applyAlignment="1">
      <alignment/>
    </xf>
    <xf numFmtId="181" fontId="13" fillId="3" borderId="10" xfId="0" applyNumberFormat="1" applyFont="1" applyFill="1" applyBorder="1" applyAlignment="1">
      <alignment/>
    </xf>
    <xf numFmtId="181" fontId="13" fillId="3" borderId="11" xfId="0" applyNumberFormat="1" applyFont="1" applyFill="1" applyBorder="1" applyAlignment="1">
      <alignment/>
    </xf>
    <xf numFmtId="181" fontId="13" fillId="4" borderId="11" xfId="0" applyNumberFormat="1" applyFont="1" applyFill="1" applyBorder="1" applyAlignment="1">
      <alignment/>
    </xf>
    <xf numFmtId="181" fontId="13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0" fontId="0" fillId="3" borderId="22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84" fontId="0" fillId="5" borderId="10" xfId="0" applyNumberFormat="1" applyFont="1" applyFill="1" applyBorder="1" applyAlignment="1">
      <alignment/>
    </xf>
    <xf numFmtId="184" fontId="0" fillId="5" borderId="24" xfId="0" applyNumberFormat="1" applyFont="1" applyFill="1" applyBorder="1" applyAlignment="1">
      <alignment/>
    </xf>
    <xf numFmtId="184" fontId="0" fillId="5" borderId="2" xfId="0" applyNumberFormat="1" applyFont="1" applyFill="1" applyBorder="1" applyAlignment="1">
      <alignment/>
    </xf>
    <xf numFmtId="184" fontId="0" fillId="5" borderId="11" xfId="0" applyNumberFormat="1" applyFont="1" applyFill="1" applyBorder="1" applyAlignment="1">
      <alignment/>
    </xf>
    <xf numFmtId="184" fontId="0" fillId="5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13" fillId="0" borderId="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81" fontId="13" fillId="0" borderId="15" xfId="0" applyNumberFormat="1" applyFont="1" applyFill="1" applyBorder="1" applyAlignment="1">
      <alignment/>
    </xf>
    <xf numFmtId="181" fontId="13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0" fillId="0" borderId="17" xfId="0" applyNumberFormat="1" applyFont="1" applyFill="1" applyBorder="1" applyAlignment="1">
      <alignment/>
    </xf>
    <xf numFmtId="184" fontId="0" fillId="5" borderId="13" xfId="0" applyNumberFormat="1" applyFont="1" applyFill="1" applyBorder="1" applyAlignment="1">
      <alignment horizontal="center" vertical="center"/>
    </xf>
    <xf numFmtId="184" fontId="0" fillId="5" borderId="20" xfId="0" applyNumberFormat="1" applyFont="1" applyFill="1" applyBorder="1" applyAlignment="1">
      <alignment horizontal="center" vertical="center"/>
    </xf>
    <xf numFmtId="184" fontId="0" fillId="5" borderId="12" xfId="0" applyNumberFormat="1" applyFont="1" applyFill="1" applyBorder="1" applyAlignment="1">
      <alignment horizontal="center" vertical="center"/>
    </xf>
    <xf numFmtId="184" fontId="0" fillId="4" borderId="12" xfId="0" applyNumberFormat="1" applyFont="1" applyFill="1" applyBorder="1" applyAlignment="1">
      <alignment horizontal="center" vertical="center"/>
    </xf>
    <xf numFmtId="181" fontId="0" fillId="0" borderId="24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13" fillId="0" borderId="24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81" fontId="0" fillId="5" borderId="27" xfId="0" applyNumberFormat="1" applyFont="1" applyFill="1" applyBorder="1" applyAlignment="1">
      <alignment/>
    </xf>
    <xf numFmtId="181" fontId="0" fillId="5" borderId="23" xfId="0" applyNumberFormat="1" applyFont="1" applyFill="1" applyBorder="1" applyAlignment="1">
      <alignment/>
    </xf>
    <xf numFmtId="181" fontId="0" fillId="5" borderId="20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81" fontId="0" fillId="5" borderId="13" xfId="0" applyNumberFormat="1" applyFont="1" applyFill="1" applyBorder="1" applyAlignment="1">
      <alignment/>
    </xf>
    <xf numFmtId="181" fontId="0" fillId="5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 vertical="center"/>
    </xf>
    <xf numFmtId="181" fontId="0" fillId="5" borderId="2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/>
    </xf>
    <xf numFmtId="181" fontId="13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184" fontId="13" fillId="5" borderId="13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184" fontId="13" fillId="5" borderId="20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10" fontId="13" fillId="3" borderId="19" xfId="0" applyNumberFormat="1" applyFont="1" applyFill="1" applyBorder="1" applyAlignment="1">
      <alignment/>
    </xf>
    <xf numFmtId="181" fontId="13" fillId="5" borderId="18" xfId="0" applyNumberFormat="1" applyFont="1" applyFill="1" applyBorder="1" applyAlignment="1">
      <alignment/>
    </xf>
    <xf numFmtId="181" fontId="13" fillId="5" borderId="27" xfId="0" applyNumberFormat="1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184" fontId="13" fillId="5" borderId="1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181" fontId="13" fillId="3" borderId="30" xfId="0" applyNumberFormat="1" applyFont="1" applyFill="1" applyBorder="1" applyAlignment="1">
      <alignment/>
    </xf>
    <xf numFmtId="184" fontId="13" fillId="5" borderId="10" xfId="0" applyNumberFormat="1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81" fontId="0" fillId="5" borderId="2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2" fillId="6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/>
    </xf>
    <xf numFmtId="181" fontId="0" fillId="6" borderId="2" xfId="0" applyNumberFormat="1" applyFont="1" applyFill="1" applyBorder="1" applyAlignment="1">
      <alignment/>
    </xf>
    <xf numFmtId="181" fontId="13" fillId="6" borderId="2" xfId="0" applyNumberFormat="1" applyFont="1" applyFill="1" applyBorder="1" applyAlignment="1">
      <alignment/>
    </xf>
    <xf numFmtId="10" fontId="0" fillId="6" borderId="2" xfId="0" applyNumberFormat="1" applyFont="1" applyFill="1" applyBorder="1" applyAlignment="1">
      <alignment/>
    </xf>
    <xf numFmtId="184" fontId="0" fillId="6" borderId="2" xfId="0" applyNumberFormat="1" applyFont="1" applyFill="1" applyBorder="1" applyAlignment="1">
      <alignment/>
    </xf>
    <xf numFmtId="181" fontId="0" fillId="6" borderId="12" xfId="0" applyNumberFormat="1" applyFont="1" applyFill="1" applyBorder="1" applyAlignment="1">
      <alignment/>
    </xf>
    <xf numFmtId="0" fontId="11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left" vertical="center"/>
    </xf>
    <xf numFmtId="181" fontId="13" fillId="6" borderId="2" xfId="0" applyNumberFormat="1" applyFont="1" applyFill="1" applyBorder="1" applyAlignment="1">
      <alignment horizontal="right" vertical="center"/>
    </xf>
    <xf numFmtId="181" fontId="13" fillId="6" borderId="15" xfId="0" applyNumberFormat="1" applyFont="1" applyFill="1" applyBorder="1" applyAlignment="1">
      <alignment horizontal="right" vertical="center"/>
    </xf>
    <xf numFmtId="10" fontId="0" fillId="6" borderId="12" xfId="0" applyNumberFormat="1" applyFont="1" applyFill="1" applyBorder="1" applyAlignment="1">
      <alignment/>
    </xf>
    <xf numFmtId="184" fontId="0" fillId="6" borderId="12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81" fontId="13" fillId="6" borderId="15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center"/>
    </xf>
    <xf numFmtId="181" fontId="0" fillId="6" borderId="23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 textRotation="45"/>
    </xf>
    <xf numFmtId="0" fontId="1" fillId="0" borderId="31" xfId="0" applyFont="1" applyBorder="1" applyAlignment="1">
      <alignment horizontal="center" vertical="center" textRotation="45"/>
    </xf>
    <xf numFmtId="0" fontId="1" fillId="0" borderId="32" xfId="0" applyFont="1" applyBorder="1" applyAlignment="1">
      <alignment horizontal="center" vertical="center" textRotation="45"/>
    </xf>
    <xf numFmtId="0" fontId="1" fillId="0" borderId="3" xfId="0" applyFont="1" applyFill="1" applyBorder="1" applyAlignment="1">
      <alignment horizontal="center" vertical="center" textRotation="45"/>
    </xf>
    <xf numFmtId="0" fontId="1" fillId="0" borderId="31" xfId="0" applyFont="1" applyFill="1" applyBorder="1" applyAlignment="1">
      <alignment horizontal="center" vertical="center" textRotation="45"/>
    </xf>
    <xf numFmtId="0" fontId="1" fillId="0" borderId="32" xfId="0" applyFont="1" applyFill="1" applyBorder="1" applyAlignment="1">
      <alignment horizontal="center" vertical="center" textRotation="45"/>
    </xf>
    <xf numFmtId="184" fontId="17" fillId="7" borderId="3" xfId="0" applyNumberFormat="1" applyFont="1" applyFill="1" applyBorder="1" applyAlignment="1">
      <alignment horizontal="center" vertical="center" wrapText="1"/>
    </xf>
    <xf numFmtId="184" fontId="17" fillId="7" borderId="3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45"/>
    </xf>
    <xf numFmtId="0" fontId="1" fillId="0" borderId="5" xfId="0" applyFont="1" applyFill="1" applyBorder="1" applyAlignment="1">
      <alignment horizontal="center" vertical="center" textRotation="45"/>
    </xf>
    <xf numFmtId="0" fontId="1" fillId="0" borderId="33" xfId="0" applyFont="1" applyBorder="1" applyAlignment="1">
      <alignment horizontal="center" vertical="center" textRotation="45"/>
    </xf>
    <xf numFmtId="0" fontId="1" fillId="0" borderId="16" xfId="0" applyFont="1" applyBorder="1" applyAlignment="1">
      <alignment horizontal="center" vertical="center" textRotation="45"/>
    </xf>
    <xf numFmtId="0" fontId="1" fillId="0" borderId="5" xfId="0" applyFont="1" applyBorder="1" applyAlignment="1">
      <alignment horizontal="center" vertical="center" textRotation="45"/>
    </xf>
    <xf numFmtId="0" fontId="1" fillId="0" borderId="6" xfId="0" applyFont="1" applyBorder="1" applyAlignment="1">
      <alignment horizontal="center" vertical="center" textRotation="45"/>
    </xf>
    <xf numFmtId="184" fontId="17" fillId="7" borderId="31" xfId="0" applyNumberFormat="1" applyFont="1" applyFill="1" applyBorder="1" applyAlignment="1">
      <alignment horizontal="center" vertical="center" wrapText="1"/>
    </xf>
    <xf numFmtId="184" fontId="8" fillId="8" borderId="33" xfId="0" applyNumberFormat="1" applyFont="1" applyFill="1" applyBorder="1" applyAlignment="1">
      <alignment horizontal="center" vertical="center" wrapText="1"/>
    </xf>
    <xf numFmtId="184" fontId="12" fillId="8" borderId="27" xfId="0" applyNumberFormat="1" applyFont="1" applyFill="1" applyBorder="1" applyAlignment="1">
      <alignment horizontal="center" vertical="center" wrapText="1"/>
    </xf>
    <xf numFmtId="184" fontId="12" fillId="8" borderId="29" xfId="0" applyNumberFormat="1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4" fillId="6" borderId="36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184" fontId="8" fillId="8" borderId="3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43"/>
    </xf>
    <xf numFmtId="0" fontId="1" fillId="0" borderId="5" xfId="0" applyFont="1" applyFill="1" applyBorder="1" applyAlignment="1">
      <alignment horizontal="center" vertical="center" textRotation="43"/>
    </xf>
    <xf numFmtId="0" fontId="1" fillId="2" borderId="16" xfId="0" applyFont="1" applyFill="1" applyBorder="1" applyAlignment="1">
      <alignment horizontal="center" vertical="center" textRotation="50"/>
    </xf>
    <xf numFmtId="0" fontId="1" fillId="2" borderId="5" xfId="0" applyFont="1" applyFill="1" applyBorder="1" applyAlignment="1">
      <alignment horizontal="center" vertical="center" textRotation="50"/>
    </xf>
    <xf numFmtId="0" fontId="1" fillId="2" borderId="6" xfId="0" applyFont="1" applyFill="1" applyBorder="1" applyAlignment="1">
      <alignment horizontal="center" vertical="center" textRotation="50"/>
    </xf>
    <xf numFmtId="9" fontId="4" fillId="9" borderId="39" xfId="0" applyNumberFormat="1" applyFont="1" applyFill="1" applyBorder="1" applyAlignment="1">
      <alignment horizontal="center"/>
    </xf>
    <xf numFmtId="9" fontId="4" fillId="9" borderId="40" xfId="0" applyNumberFormat="1" applyFont="1" applyFill="1" applyBorder="1" applyAlignment="1">
      <alignment horizontal="center"/>
    </xf>
    <xf numFmtId="9" fontId="4" fillId="9" borderId="30" xfId="0" applyNumberFormat="1" applyFont="1" applyFill="1" applyBorder="1" applyAlignment="1">
      <alignment horizontal="center"/>
    </xf>
    <xf numFmtId="184" fontId="12" fillId="8" borderId="36" xfId="0" applyNumberFormat="1" applyFont="1" applyFill="1" applyBorder="1" applyAlignment="1">
      <alignment horizontal="center" vertical="center" wrapText="1"/>
    </xf>
    <xf numFmtId="184" fontId="12" fillId="8" borderId="33" xfId="0" applyNumberFormat="1" applyFont="1" applyFill="1" applyBorder="1" applyAlignment="1">
      <alignment horizontal="center" vertical="center" wrapText="1"/>
    </xf>
    <xf numFmtId="184" fontId="12" fillId="8" borderId="3" xfId="0" applyNumberFormat="1" applyFont="1" applyFill="1" applyBorder="1" applyAlignment="1">
      <alignment horizontal="center" vertical="center" wrapText="1"/>
    </xf>
    <xf numFmtId="184" fontId="12" fillId="8" borderId="3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0" fontId="1" fillId="0" borderId="16" xfId="0" applyFont="1" applyBorder="1" applyAlignment="1">
      <alignment horizontal="center" vertical="center" textRotation="47"/>
    </xf>
    <xf numFmtId="0" fontId="1" fillId="0" borderId="5" xfId="0" applyFont="1" applyBorder="1" applyAlignment="1">
      <alignment horizontal="center" vertical="center" textRotation="47"/>
    </xf>
    <xf numFmtId="0" fontId="1" fillId="0" borderId="6" xfId="0" applyFont="1" applyBorder="1" applyAlignment="1">
      <alignment horizontal="center" vertical="center" textRotation="47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0" y="63341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0" y="92297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0" y="102012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0" y="113347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5</xdr:col>
      <xdr:colOff>600075</xdr:colOff>
      <xdr:row>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133350" y="0"/>
          <a:ext cx="463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0" y="63341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0" y="63341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114300</xdr:colOff>
      <xdr:row>52</xdr:row>
      <xdr:rowOff>0</xdr:rowOff>
    </xdr:from>
    <xdr:to>
      <xdr:col>5</xdr:col>
      <xdr:colOff>571500</xdr:colOff>
      <xdr:row>52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114300" y="9067800"/>
          <a:ext cx="4629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58</xdr:row>
      <xdr:rowOff>0</xdr:rowOff>
    </xdr:from>
    <xdr:to>
      <xdr:col>5</xdr:col>
      <xdr:colOff>533400</xdr:colOff>
      <xdr:row>58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66675" y="10039350"/>
          <a:ext cx="463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5</xdr:col>
      <xdr:colOff>533400</xdr:colOff>
      <xdr:row>64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6675" y="11010900"/>
          <a:ext cx="463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workbookViewId="0" topLeftCell="A1">
      <selection activeCell="B50" sqref="B50:Q50"/>
    </sheetView>
  </sheetViews>
  <sheetFormatPr defaultColWidth="9.140625" defaultRowHeight="12.75"/>
  <cols>
    <col min="1" max="1" width="8.8515625" style="1" customWidth="1"/>
    <col min="2" max="2" width="15.00390625" style="1" customWidth="1"/>
    <col min="3" max="3" width="7.00390625" style="3" customWidth="1"/>
    <col min="4" max="4" width="20.140625" style="1" customWidth="1"/>
    <col min="5" max="5" width="11.57421875" style="1" customWidth="1"/>
    <col min="6" max="6" width="12.57421875" style="3" customWidth="1"/>
    <col min="7" max="7" width="8.8515625" style="3" customWidth="1"/>
    <col min="8" max="8" width="8.57421875" style="3" customWidth="1"/>
    <col min="9" max="9" width="11.7109375" style="1" hidden="1" customWidth="1"/>
    <col min="10" max="10" width="9.421875" style="1" hidden="1" customWidth="1"/>
    <col min="11" max="11" width="13.8515625" style="1" hidden="1" customWidth="1"/>
    <col min="12" max="13" width="9.421875" style="1" hidden="1" customWidth="1"/>
    <col min="14" max="14" width="13.140625" style="1" customWidth="1"/>
    <col min="15" max="15" width="12.140625" style="1" bestFit="1" customWidth="1"/>
    <col min="16" max="16384" width="9.140625" style="1" customWidth="1"/>
  </cols>
  <sheetData>
    <row r="1" spans="1:28" ht="13.5" customHeight="1" thickBot="1">
      <c r="A1" s="129"/>
      <c r="B1" s="153" t="s">
        <v>44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0" ht="13.5" customHeight="1" thickBot="1">
      <c r="A2" s="10"/>
      <c r="B2" s="9"/>
      <c r="C2" s="9"/>
      <c r="D2" s="9"/>
      <c r="E2" s="9"/>
      <c r="F2" s="9"/>
      <c r="G2" s="154"/>
      <c r="H2" s="155"/>
      <c r="I2" s="222">
        <v>1</v>
      </c>
      <c r="J2" s="223"/>
      <c r="K2" s="223"/>
      <c r="L2" s="223"/>
      <c r="M2" s="224"/>
      <c r="N2" s="206"/>
      <c r="O2" s="207"/>
      <c r="P2" s="2"/>
      <c r="Q2" s="2"/>
      <c r="R2" s="2"/>
      <c r="S2" s="2"/>
      <c r="T2" s="2"/>
    </row>
    <row r="3" spans="1:15" s="2" customFormat="1" ht="14.25" customHeight="1">
      <c r="A3" s="208" t="s">
        <v>25</v>
      </c>
      <c r="B3" s="209"/>
      <c r="C3" s="212" t="s">
        <v>0</v>
      </c>
      <c r="D3" s="212" t="s">
        <v>1</v>
      </c>
      <c r="E3" s="212" t="s">
        <v>2</v>
      </c>
      <c r="F3" s="214" t="s">
        <v>3</v>
      </c>
      <c r="G3" s="214" t="s">
        <v>4</v>
      </c>
      <c r="H3" s="214" t="s">
        <v>5</v>
      </c>
      <c r="I3" s="216"/>
      <c r="J3" s="203" t="s">
        <v>6</v>
      </c>
      <c r="K3" s="204" t="s">
        <v>41</v>
      </c>
      <c r="L3" s="225" t="s">
        <v>6</v>
      </c>
      <c r="M3" s="227" t="s">
        <v>42</v>
      </c>
      <c r="N3" s="194" t="s">
        <v>43</v>
      </c>
      <c r="O3" s="194" t="s">
        <v>6</v>
      </c>
    </row>
    <row r="4" spans="1:20" s="2" customFormat="1" ht="33.75" customHeight="1" thickBot="1">
      <c r="A4" s="210"/>
      <c r="B4" s="211"/>
      <c r="C4" s="213"/>
      <c r="D4" s="213"/>
      <c r="E4" s="213"/>
      <c r="F4" s="215"/>
      <c r="G4" s="215"/>
      <c r="H4" s="215" t="s">
        <v>7</v>
      </c>
      <c r="I4" s="216"/>
      <c r="J4" s="203"/>
      <c r="K4" s="205"/>
      <c r="L4" s="226"/>
      <c r="M4" s="228"/>
      <c r="N4" s="195"/>
      <c r="O4" s="195"/>
      <c r="P4" s="1"/>
      <c r="Q4" s="1"/>
      <c r="R4" s="1"/>
      <c r="S4" s="1"/>
      <c r="T4" s="1"/>
    </row>
    <row r="5" spans="1:15" ht="12.75">
      <c r="A5" s="234" t="s">
        <v>25</v>
      </c>
      <c r="B5" s="52" t="s">
        <v>34</v>
      </c>
      <c r="C5" s="136">
        <v>1001</v>
      </c>
      <c r="D5" s="137" t="s">
        <v>8</v>
      </c>
      <c r="E5" s="148" t="s">
        <v>9</v>
      </c>
      <c r="F5" s="136"/>
      <c r="G5" s="136"/>
      <c r="H5" s="136">
        <v>88.69</v>
      </c>
      <c r="I5" s="55">
        <v>80413.591104</v>
      </c>
      <c r="J5" s="56">
        <f aca="true" t="shared" si="0" ref="J5:J32">I5/H5</f>
        <v>906.6816000000001</v>
      </c>
      <c r="K5" s="79">
        <f aca="true" t="shared" si="1" ref="K5:K10">I5-I5*10%</f>
        <v>72372.2319936</v>
      </c>
      <c r="L5" s="79">
        <f aca="true" t="shared" si="2" ref="L5:L21">K5/H5</f>
        <v>816.0134400000001</v>
      </c>
      <c r="M5" s="79"/>
      <c r="N5" s="149">
        <f>H5*600</f>
        <v>53214</v>
      </c>
      <c r="O5" s="138">
        <f aca="true" t="shared" si="3" ref="O5:O36">N5/H5</f>
        <v>600</v>
      </c>
    </row>
    <row r="6" spans="1:15" ht="12" customHeight="1" thickBot="1">
      <c r="A6" s="235"/>
      <c r="B6" s="77"/>
      <c r="C6" s="139">
        <v>1002</v>
      </c>
      <c r="D6" s="140" t="s">
        <v>22</v>
      </c>
      <c r="E6" s="150" t="s">
        <v>9</v>
      </c>
      <c r="F6" s="139">
        <v>58.19</v>
      </c>
      <c r="G6" s="139"/>
      <c r="H6" s="139">
        <v>58.19</v>
      </c>
      <c r="I6" s="74">
        <v>52759.80230399999</v>
      </c>
      <c r="J6" s="75">
        <f t="shared" si="0"/>
        <v>906.6815999999999</v>
      </c>
      <c r="K6" s="88">
        <f t="shared" si="1"/>
        <v>47483.82207359999</v>
      </c>
      <c r="L6" s="88">
        <f t="shared" si="2"/>
        <v>816.01344</v>
      </c>
      <c r="M6" s="151"/>
      <c r="N6" s="152">
        <f>H6*600</f>
        <v>34914</v>
      </c>
      <c r="O6" s="141">
        <f t="shared" si="3"/>
        <v>600</v>
      </c>
    </row>
    <row r="7" spans="1:15" ht="12.75" customHeight="1">
      <c r="A7" s="196" t="s">
        <v>25</v>
      </c>
      <c r="B7" s="11" t="s">
        <v>27</v>
      </c>
      <c r="C7" s="156">
        <v>1101</v>
      </c>
      <c r="D7" s="42" t="s">
        <v>8</v>
      </c>
      <c r="E7" s="43" t="s">
        <v>11</v>
      </c>
      <c r="F7" s="156">
        <v>103.81</v>
      </c>
      <c r="G7" s="157">
        <v>3.08</v>
      </c>
      <c r="H7" s="158">
        <f>F7+G7</f>
        <v>106.89</v>
      </c>
      <c r="I7" s="55">
        <v>122521.78600200001</v>
      </c>
      <c r="J7" s="56">
        <f t="shared" si="0"/>
        <v>1146.2418</v>
      </c>
      <c r="K7" s="79">
        <f t="shared" si="1"/>
        <v>110269.6074018</v>
      </c>
      <c r="L7" s="79">
        <f t="shared" si="2"/>
        <v>1031.61762</v>
      </c>
      <c r="M7" s="46">
        <f aca="true" t="shared" si="4" ref="M7:M21">100%-K7/I7</f>
        <v>0.09999999999999998</v>
      </c>
      <c r="N7" s="102">
        <v>90000</v>
      </c>
      <c r="O7" s="111">
        <f t="shared" si="3"/>
        <v>841.9870895312938</v>
      </c>
    </row>
    <row r="8" spans="1:15" ht="12.75">
      <c r="A8" s="197"/>
      <c r="B8" s="12"/>
      <c r="C8" s="48">
        <v>1104</v>
      </c>
      <c r="D8" s="39" t="s">
        <v>22</v>
      </c>
      <c r="E8" s="40" t="s">
        <v>9</v>
      </c>
      <c r="F8" s="48">
        <v>86.88</v>
      </c>
      <c r="G8" s="49">
        <v>31</v>
      </c>
      <c r="H8" s="50">
        <f>F8+G8</f>
        <v>117.88</v>
      </c>
      <c r="I8" s="53">
        <v>122879</v>
      </c>
      <c r="J8" s="54">
        <f t="shared" si="0"/>
        <v>1042.4075330844928</v>
      </c>
      <c r="K8" s="57">
        <f t="shared" si="1"/>
        <v>110591.1</v>
      </c>
      <c r="L8" s="57">
        <f t="shared" si="2"/>
        <v>938.1667797760435</v>
      </c>
      <c r="M8" s="45">
        <f t="shared" si="4"/>
        <v>0.09999999999999998</v>
      </c>
      <c r="N8" s="100">
        <v>80000</v>
      </c>
      <c r="O8" s="113">
        <f t="shared" si="3"/>
        <v>678.656260604004</v>
      </c>
    </row>
    <row r="9" spans="1:15" ht="12.75" customHeight="1">
      <c r="A9" s="197"/>
      <c r="B9" s="12"/>
      <c r="C9" s="48">
        <v>1113</v>
      </c>
      <c r="D9" s="39" t="s">
        <v>15</v>
      </c>
      <c r="E9" s="40" t="s">
        <v>11</v>
      </c>
      <c r="F9" s="48">
        <v>110.67</v>
      </c>
      <c r="G9" s="49">
        <v>12.11</v>
      </c>
      <c r="H9" s="50">
        <f>F9+G9</f>
        <v>122.78</v>
      </c>
      <c r="I9" s="53">
        <v>134193.62879999998</v>
      </c>
      <c r="J9" s="54">
        <f t="shared" si="0"/>
        <v>1092.9599999999998</v>
      </c>
      <c r="K9" s="57">
        <f t="shared" si="1"/>
        <v>120774.26591999998</v>
      </c>
      <c r="L9" s="57">
        <f t="shared" si="2"/>
        <v>983.6639999999998</v>
      </c>
      <c r="M9" s="45">
        <f t="shared" si="4"/>
        <v>0.09999999999999998</v>
      </c>
      <c r="N9" s="100">
        <v>92000</v>
      </c>
      <c r="O9" s="113">
        <f t="shared" si="3"/>
        <v>749.3077048379215</v>
      </c>
    </row>
    <row r="10" spans="1:20" ht="13.5" thickBot="1">
      <c r="A10" s="229"/>
      <c r="B10" s="44"/>
      <c r="C10" s="159">
        <v>1114</v>
      </c>
      <c r="D10" s="72" t="s">
        <v>15</v>
      </c>
      <c r="E10" s="73" t="s">
        <v>11</v>
      </c>
      <c r="F10" s="159">
        <v>103.51</v>
      </c>
      <c r="G10" s="160">
        <v>5</v>
      </c>
      <c r="H10" s="161">
        <f>F10+G10</f>
        <v>108.51</v>
      </c>
      <c r="I10" s="74">
        <v>118597.08959999999</v>
      </c>
      <c r="J10" s="75">
        <f t="shared" si="0"/>
        <v>1092.9599999999998</v>
      </c>
      <c r="K10" s="88">
        <f t="shared" si="1"/>
        <v>106737.38063999999</v>
      </c>
      <c r="L10" s="88">
        <f t="shared" si="2"/>
        <v>983.6639999999999</v>
      </c>
      <c r="M10" s="64">
        <f t="shared" si="4"/>
        <v>0.10000000000000009</v>
      </c>
      <c r="N10" s="98">
        <v>92000</v>
      </c>
      <c r="O10" s="112">
        <f t="shared" si="3"/>
        <v>847.8481245968113</v>
      </c>
      <c r="P10" s="4"/>
      <c r="Q10" s="4"/>
      <c r="R10" s="4"/>
      <c r="S10" s="4"/>
      <c r="T10" s="4"/>
    </row>
    <row r="11" spans="1:15" s="4" customFormat="1" ht="12.75" customHeight="1">
      <c r="A11" s="199" t="s">
        <v>25</v>
      </c>
      <c r="B11" s="24" t="s">
        <v>28</v>
      </c>
      <c r="C11" s="34">
        <v>1201</v>
      </c>
      <c r="D11" s="33" t="s">
        <v>8</v>
      </c>
      <c r="E11" s="34" t="s">
        <v>9</v>
      </c>
      <c r="F11" s="34">
        <v>83.29</v>
      </c>
      <c r="G11" s="34">
        <v>45</v>
      </c>
      <c r="H11" s="34">
        <v>128.29</v>
      </c>
      <c r="I11" s="55">
        <v>148034.395476</v>
      </c>
      <c r="J11" s="56">
        <f t="shared" si="0"/>
        <v>1153.9044000000001</v>
      </c>
      <c r="K11" s="79">
        <v>130000</v>
      </c>
      <c r="L11" s="79">
        <f t="shared" si="2"/>
        <v>1013.3291760854315</v>
      </c>
      <c r="M11" s="46">
        <f t="shared" si="4"/>
        <v>0.12182571096407002</v>
      </c>
      <c r="N11" s="102">
        <v>102000</v>
      </c>
      <c r="O11" s="111">
        <f t="shared" si="3"/>
        <v>795.0736612362616</v>
      </c>
    </row>
    <row r="12" spans="1:18" s="4" customFormat="1" ht="12.75" customHeight="1">
      <c r="A12" s="200"/>
      <c r="B12" s="22"/>
      <c r="C12" s="38">
        <v>1204</v>
      </c>
      <c r="D12" s="37" t="s">
        <v>12</v>
      </c>
      <c r="E12" s="38" t="s">
        <v>35</v>
      </c>
      <c r="F12" s="38">
        <v>109.16</v>
      </c>
      <c r="G12" s="38">
        <v>19</v>
      </c>
      <c r="H12" s="38">
        <v>128.16</v>
      </c>
      <c r="I12" s="57">
        <v>175442.37638399997</v>
      </c>
      <c r="J12" s="58">
        <f t="shared" si="0"/>
        <v>1368.9324</v>
      </c>
      <c r="K12" s="57">
        <f>I12-I12*10%</f>
        <v>157898.13874559998</v>
      </c>
      <c r="L12" s="57">
        <f t="shared" si="2"/>
        <v>1232.0391599999998</v>
      </c>
      <c r="M12" s="45">
        <f t="shared" si="4"/>
        <v>0.09999999999999998</v>
      </c>
      <c r="N12" s="100">
        <v>117000</v>
      </c>
      <c r="O12" s="113">
        <f t="shared" si="3"/>
        <v>912.9213483146068</v>
      </c>
      <c r="P12" s="5"/>
      <c r="Q12" s="5"/>
      <c r="R12" s="5"/>
    </row>
    <row r="13" spans="1:20" s="4" customFormat="1" ht="12.75" customHeight="1">
      <c r="A13" s="200"/>
      <c r="B13" s="22"/>
      <c r="C13" s="38">
        <v>1211</v>
      </c>
      <c r="D13" s="37" t="s">
        <v>12</v>
      </c>
      <c r="E13" s="38" t="s">
        <v>35</v>
      </c>
      <c r="F13" s="38">
        <v>108.49</v>
      </c>
      <c r="G13" s="38">
        <v>19</v>
      </c>
      <c r="H13" s="38">
        <v>127.49</v>
      </c>
      <c r="I13" s="57">
        <v>174525.19167600002</v>
      </c>
      <c r="J13" s="58">
        <f t="shared" si="0"/>
        <v>1368.9324000000001</v>
      </c>
      <c r="K13" s="57">
        <f>I13-I13*10%</f>
        <v>157072.67250840002</v>
      </c>
      <c r="L13" s="57">
        <f t="shared" si="2"/>
        <v>1232.0391600000003</v>
      </c>
      <c r="M13" s="45">
        <f t="shared" si="4"/>
        <v>0.09999999999999998</v>
      </c>
      <c r="N13" s="100">
        <v>117000</v>
      </c>
      <c r="O13" s="113">
        <f t="shared" si="3"/>
        <v>917.719036787199</v>
      </c>
      <c r="P13" s="30"/>
      <c r="Q13" s="30"/>
      <c r="R13" s="30"/>
      <c r="S13" s="6"/>
      <c r="T13" s="6"/>
    </row>
    <row r="14" spans="1:20" s="6" customFormat="1" ht="12.75" customHeight="1">
      <c r="A14" s="200"/>
      <c r="B14" s="23"/>
      <c r="C14" s="38">
        <v>1212</v>
      </c>
      <c r="D14" s="37" t="s">
        <v>15</v>
      </c>
      <c r="E14" s="38" t="s">
        <v>11</v>
      </c>
      <c r="F14" s="38">
        <v>94.91</v>
      </c>
      <c r="G14" s="38">
        <v>15</v>
      </c>
      <c r="H14" s="38">
        <v>109.91</v>
      </c>
      <c r="I14" s="36">
        <v>165174.9462</v>
      </c>
      <c r="J14" s="62">
        <f t="shared" si="0"/>
        <v>1502.8200000000002</v>
      </c>
      <c r="K14" s="57">
        <f>I14-I14*10%</f>
        <v>148657.45158</v>
      </c>
      <c r="L14" s="57">
        <f t="shared" si="2"/>
        <v>1352.538</v>
      </c>
      <c r="M14" s="45">
        <f t="shared" si="4"/>
        <v>0.10000000000000009</v>
      </c>
      <c r="N14" s="100">
        <v>120000</v>
      </c>
      <c r="O14" s="113">
        <f t="shared" si="3"/>
        <v>1091.802383768538</v>
      </c>
      <c r="P14" s="5"/>
      <c r="Q14" s="5"/>
      <c r="R14" s="5"/>
      <c r="S14" s="4"/>
      <c r="T14" s="4"/>
    </row>
    <row r="15" spans="1:15" s="4" customFormat="1" ht="12.75" customHeight="1">
      <c r="A15" s="200"/>
      <c r="B15" s="22"/>
      <c r="C15" s="38">
        <v>1217</v>
      </c>
      <c r="D15" s="37" t="s">
        <v>15</v>
      </c>
      <c r="E15" s="38" t="s">
        <v>11</v>
      </c>
      <c r="F15" s="38">
        <v>92.54</v>
      </c>
      <c r="G15" s="38">
        <v>15</v>
      </c>
      <c r="H15" s="38">
        <v>107.54</v>
      </c>
      <c r="I15" s="36">
        <v>161613.2628</v>
      </c>
      <c r="J15" s="62">
        <f t="shared" si="0"/>
        <v>1502.82</v>
      </c>
      <c r="K15" s="57">
        <f>I15-I15*10%</f>
        <v>145451.93652</v>
      </c>
      <c r="L15" s="57">
        <f t="shared" si="2"/>
        <v>1352.5379999999998</v>
      </c>
      <c r="M15" s="45">
        <f t="shared" si="4"/>
        <v>0.10000000000000009</v>
      </c>
      <c r="N15" s="100">
        <v>122000</v>
      </c>
      <c r="O15" s="113">
        <f t="shared" si="3"/>
        <v>1134.4615956853263</v>
      </c>
    </row>
    <row r="16" spans="1:15" s="4" customFormat="1" ht="12.75" customHeight="1">
      <c r="A16" s="200"/>
      <c r="B16" s="22"/>
      <c r="C16" s="38">
        <v>1219</v>
      </c>
      <c r="D16" s="37" t="s">
        <v>20</v>
      </c>
      <c r="E16" s="38" t="s">
        <v>11</v>
      </c>
      <c r="F16" s="38">
        <v>108.27</v>
      </c>
      <c r="G16" s="38">
        <v>31</v>
      </c>
      <c r="H16" s="38">
        <v>139.27</v>
      </c>
      <c r="I16" s="36">
        <v>237838.3425</v>
      </c>
      <c r="J16" s="62">
        <f t="shared" si="0"/>
        <v>1707.7499999999998</v>
      </c>
      <c r="K16" s="57">
        <v>215000</v>
      </c>
      <c r="L16" s="57">
        <f t="shared" si="2"/>
        <v>1543.7639118259494</v>
      </c>
      <c r="M16" s="45">
        <f t="shared" si="4"/>
        <v>0.09602464539543287</v>
      </c>
      <c r="N16" s="100">
        <v>150000</v>
      </c>
      <c r="O16" s="113">
        <f t="shared" si="3"/>
        <v>1077.0445896460112</v>
      </c>
    </row>
    <row r="17" spans="1:15" s="4" customFormat="1" ht="12.75" customHeight="1" thickBot="1">
      <c r="A17" s="201"/>
      <c r="B17" s="25"/>
      <c r="C17" s="68">
        <v>1221</v>
      </c>
      <c r="D17" s="67" t="s">
        <v>16</v>
      </c>
      <c r="E17" s="68" t="s">
        <v>11</v>
      </c>
      <c r="F17" s="68">
        <v>85.56</v>
      </c>
      <c r="G17" s="68">
        <v>30</v>
      </c>
      <c r="H17" s="68">
        <v>115.56</v>
      </c>
      <c r="I17" s="63">
        <v>162806.613552</v>
      </c>
      <c r="J17" s="69">
        <f t="shared" si="0"/>
        <v>1408.8491999999999</v>
      </c>
      <c r="K17" s="88">
        <f>I17-I17*10%</f>
        <v>146525.9521968</v>
      </c>
      <c r="L17" s="88">
        <f t="shared" si="2"/>
        <v>1267.96428</v>
      </c>
      <c r="M17" s="64">
        <f t="shared" si="4"/>
        <v>0.09999999999999998</v>
      </c>
      <c r="N17" s="98">
        <v>122000</v>
      </c>
      <c r="O17" s="112">
        <f t="shared" si="3"/>
        <v>1055.7286258220838</v>
      </c>
    </row>
    <row r="18" spans="1:15" s="4" customFormat="1" ht="12.75" customHeight="1">
      <c r="A18" s="199" t="s">
        <v>25</v>
      </c>
      <c r="B18" s="24" t="s">
        <v>29</v>
      </c>
      <c r="C18" s="34">
        <v>1301</v>
      </c>
      <c r="D18" s="33" t="s">
        <v>8</v>
      </c>
      <c r="E18" s="34" t="s">
        <v>9</v>
      </c>
      <c r="F18" s="34">
        <v>81.16</v>
      </c>
      <c r="G18" s="34">
        <v>40</v>
      </c>
      <c r="H18" s="34">
        <v>121.16</v>
      </c>
      <c r="I18" s="79">
        <v>168465.128832</v>
      </c>
      <c r="J18" s="80">
        <f t="shared" si="0"/>
        <v>1390.4352</v>
      </c>
      <c r="K18" s="79">
        <v>135000</v>
      </c>
      <c r="L18" s="79">
        <f t="shared" si="2"/>
        <v>1114.229118520964</v>
      </c>
      <c r="M18" s="46">
        <f t="shared" si="4"/>
        <v>0.19864721597887902</v>
      </c>
      <c r="N18" s="102">
        <v>105000</v>
      </c>
      <c r="O18" s="111">
        <f t="shared" si="3"/>
        <v>866.6226477385276</v>
      </c>
    </row>
    <row r="19" spans="1:15" s="4" customFormat="1" ht="12.75" customHeight="1">
      <c r="A19" s="200"/>
      <c r="B19" s="22"/>
      <c r="C19" s="38">
        <v>1311</v>
      </c>
      <c r="D19" s="37" t="s">
        <v>12</v>
      </c>
      <c r="E19" s="38" t="s">
        <v>36</v>
      </c>
      <c r="F19" s="38">
        <v>108.9</v>
      </c>
      <c r="G19" s="38">
        <v>19</v>
      </c>
      <c r="H19" s="38">
        <v>127.9</v>
      </c>
      <c r="I19" s="57">
        <v>204966.47754000002</v>
      </c>
      <c r="J19" s="58">
        <f t="shared" si="0"/>
        <v>1602.5526000000002</v>
      </c>
      <c r="K19" s="57">
        <f>I19-I19*10%</f>
        <v>184469.82978600002</v>
      </c>
      <c r="L19" s="57">
        <f t="shared" si="2"/>
        <v>1442.29734</v>
      </c>
      <c r="M19" s="51">
        <f t="shared" si="4"/>
        <v>0.09999999999999998</v>
      </c>
      <c r="N19" s="100">
        <v>130000</v>
      </c>
      <c r="O19" s="113">
        <f t="shared" si="3"/>
        <v>1016.419077404222</v>
      </c>
    </row>
    <row r="20" spans="1:15" s="4" customFormat="1" ht="12.75" customHeight="1">
      <c r="A20" s="200"/>
      <c r="B20" s="22"/>
      <c r="C20" s="38">
        <v>1312</v>
      </c>
      <c r="D20" s="37" t="s">
        <v>15</v>
      </c>
      <c r="E20" s="38" t="s">
        <v>11</v>
      </c>
      <c r="F20" s="38">
        <v>95.08</v>
      </c>
      <c r="G20" s="38">
        <v>14</v>
      </c>
      <c r="H20" s="38">
        <v>109.08</v>
      </c>
      <c r="I20" s="36">
        <v>178830.1152</v>
      </c>
      <c r="J20" s="62">
        <f t="shared" si="0"/>
        <v>1639.44</v>
      </c>
      <c r="K20" s="57">
        <f>I20-I20*10%</f>
        <v>160947.10368</v>
      </c>
      <c r="L20" s="57">
        <f t="shared" si="2"/>
        <v>1475.496</v>
      </c>
      <c r="M20" s="45">
        <f t="shared" si="4"/>
        <v>0.09999999999999998</v>
      </c>
      <c r="N20" s="100">
        <v>130000</v>
      </c>
      <c r="O20" s="113">
        <f t="shared" si="3"/>
        <v>1191.7858452511919</v>
      </c>
    </row>
    <row r="21" spans="1:15" s="4" customFormat="1" ht="12.75" customHeight="1">
      <c r="A21" s="200"/>
      <c r="B21" s="22"/>
      <c r="C21" s="38">
        <v>1317</v>
      </c>
      <c r="D21" s="37" t="s">
        <v>15</v>
      </c>
      <c r="E21" s="38" t="s">
        <v>11</v>
      </c>
      <c r="F21" s="38">
        <v>92.88</v>
      </c>
      <c r="G21" s="38">
        <v>15</v>
      </c>
      <c r="H21" s="38">
        <v>107.88</v>
      </c>
      <c r="I21" s="36">
        <v>176862.7872</v>
      </c>
      <c r="J21" s="62">
        <f t="shared" si="0"/>
        <v>1639.44</v>
      </c>
      <c r="K21" s="57">
        <f>I21-I21*10%</f>
        <v>159176.50848</v>
      </c>
      <c r="L21" s="57">
        <f t="shared" si="2"/>
        <v>1475.4959999999999</v>
      </c>
      <c r="M21" s="45">
        <f t="shared" si="4"/>
        <v>0.09999999999999998</v>
      </c>
      <c r="N21" s="100">
        <v>129000</v>
      </c>
      <c r="O21" s="113">
        <f t="shared" si="3"/>
        <v>1195.773081201335</v>
      </c>
    </row>
    <row r="22" spans="1:15" s="4" customFormat="1" ht="12.75" customHeight="1">
      <c r="A22" s="230"/>
      <c r="B22" s="81" t="s">
        <v>38</v>
      </c>
      <c r="C22" s="83">
        <v>1320</v>
      </c>
      <c r="D22" s="82" t="s">
        <v>39</v>
      </c>
      <c r="E22" s="83" t="s">
        <v>11</v>
      </c>
      <c r="F22" s="84">
        <v>111.18</v>
      </c>
      <c r="G22" s="85">
        <v>29</v>
      </c>
      <c r="H22" s="84">
        <f>F22+G22</f>
        <v>140.18</v>
      </c>
      <c r="I22" s="86">
        <v>235000</v>
      </c>
      <c r="J22" s="86">
        <f>I22/H22</f>
        <v>1676.4160365244684</v>
      </c>
      <c r="K22" s="90">
        <v>235000</v>
      </c>
      <c r="L22" s="90">
        <f>K22/H22</f>
        <v>1676.4160365244684</v>
      </c>
      <c r="M22" s="87"/>
      <c r="N22" s="78">
        <v>182000</v>
      </c>
      <c r="O22" s="114">
        <f t="shared" si="3"/>
        <v>1298.3307176487372</v>
      </c>
    </row>
    <row r="23" spans="1:15" s="4" customFormat="1" ht="12.75" customHeight="1" thickBot="1">
      <c r="A23" s="201"/>
      <c r="B23" s="25"/>
      <c r="C23" s="68">
        <v>1321</v>
      </c>
      <c r="D23" s="67" t="s">
        <v>16</v>
      </c>
      <c r="E23" s="68" t="s">
        <v>11</v>
      </c>
      <c r="F23" s="68">
        <v>83.92</v>
      </c>
      <c r="G23" s="68">
        <v>32</v>
      </c>
      <c r="H23" s="68">
        <v>115.92</v>
      </c>
      <c r="I23" s="63">
        <v>178751.42208</v>
      </c>
      <c r="J23" s="69">
        <f t="shared" si="0"/>
        <v>1542.024</v>
      </c>
      <c r="K23" s="88">
        <f>I23-I23*10%</f>
        <v>160876.27987199998</v>
      </c>
      <c r="L23" s="88">
        <f aca="true" t="shared" si="5" ref="L23:L36">K23/H23</f>
        <v>1387.8215999999998</v>
      </c>
      <c r="M23" s="64">
        <f aca="true" t="shared" si="6" ref="M23:M36">100%-K23/I23</f>
        <v>0.09999999999999998</v>
      </c>
      <c r="N23" s="98">
        <v>127000</v>
      </c>
      <c r="O23" s="112">
        <f t="shared" si="3"/>
        <v>1095.5831608005522</v>
      </c>
    </row>
    <row r="24" spans="1:15" s="4" customFormat="1" ht="12.75" customHeight="1">
      <c r="A24" s="231" t="s">
        <v>25</v>
      </c>
      <c r="B24" s="24" t="s">
        <v>30</v>
      </c>
      <c r="C24" s="34">
        <v>1401</v>
      </c>
      <c r="D24" s="33" t="s">
        <v>8</v>
      </c>
      <c r="E24" s="34" t="s">
        <v>9</v>
      </c>
      <c r="F24" s="34">
        <v>78.6</v>
      </c>
      <c r="G24" s="34">
        <v>39</v>
      </c>
      <c r="H24" s="34">
        <v>117.6</v>
      </c>
      <c r="I24" s="79">
        <v>187978.1904</v>
      </c>
      <c r="J24" s="80">
        <f t="shared" si="0"/>
        <v>1598.454</v>
      </c>
      <c r="K24" s="79">
        <v>145000</v>
      </c>
      <c r="L24" s="79">
        <f t="shared" si="5"/>
        <v>1232.9931972789116</v>
      </c>
      <c r="M24" s="46">
        <f t="shared" si="6"/>
        <v>0.22863391922513154</v>
      </c>
      <c r="N24" s="102">
        <v>115000</v>
      </c>
      <c r="O24" s="111">
        <f t="shared" si="3"/>
        <v>977.8911564625851</v>
      </c>
    </row>
    <row r="25" spans="1:15" s="4" customFormat="1" ht="12.75" customHeight="1">
      <c r="A25" s="232"/>
      <c r="B25" s="22"/>
      <c r="C25" s="38">
        <v>1404</v>
      </c>
      <c r="D25" s="37" t="s">
        <v>13</v>
      </c>
      <c r="E25" s="38" t="s">
        <v>9</v>
      </c>
      <c r="F25" s="38">
        <v>55.96</v>
      </c>
      <c r="G25" s="38">
        <v>8</v>
      </c>
      <c r="H25" s="38">
        <v>63.96</v>
      </c>
      <c r="I25" s="57">
        <v>106908</v>
      </c>
      <c r="J25" s="58">
        <f t="shared" si="0"/>
        <v>1671.4821763602251</v>
      </c>
      <c r="K25" s="57">
        <f>I25-I25*15%</f>
        <v>90871.8</v>
      </c>
      <c r="L25" s="57">
        <f t="shared" si="5"/>
        <v>1420.7598499061914</v>
      </c>
      <c r="M25" s="45">
        <f t="shared" si="6"/>
        <v>0.15000000000000002</v>
      </c>
      <c r="N25" s="100">
        <v>65000</v>
      </c>
      <c r="O25" s="113">
        <f t="shared" si="3"/>
        <v>1016.260162601626</v>
      </c>
    </row>
    <row r="26" spans="1:17" s="4" customFormat="1" ht="12.75" customHeight="1">
      <c r="A26" s="232"/>
      <c r="B26" s="177"/>
      <c r="C26" s="178">
        <v>1406</v>
      </c>
      <c r="D26" s="179" t="s">
        <v>13</v>
      </c>
      <c r="E26" s="178" t="s">
        <v>14</v>
      </c>
      <c r="F26" s="178">
        <v>43.19</v>
      </c>
      <c r="G26" s="178">
        <v>3</v>
      </c>
      <c r="H26" s="178">
        <v>46.19</v>
      </c>
      <c r="I26" s="180">
        <v>77177.14349399999</v>
      </c>
      <c r="J26" s="181">
        <f t="shared" si="0"/>
        <v>1670.8626</v>
      </c>
      <c r="K26" s="173">
        <f>I26-I26*15%</f>
        <v>65600.57196989999</v>
      </c>
      <c r="L26" s="173">
        <f t="shared" si="5"/>
        <v>1420.2332099999999</v>
      </c>
      <c r="M26" s="182">
        <f t="shared" si="6"/>
        <v>0.15000000000000002</v>
      </c>
      <c r="N26" s="175">
        <v>55000</v>
      </c>
      <c r="O26" s="183">
        <f t="shared" si="3"/>
        <v>1190.7339250920113</v>
      </c>
      <c r="P26" s="184"/>
      <c r="Q26" s="184"/>
    </row>
    <row r="27" spans="1:15" s="4" customFormat="1" ht="12.75" customHeight="1">
      <c r="A27" s="232"/>
      <c r="B27" s="22"/>
      <c r="C27" s="38">
        <v>1407</v>
      </c>
      <c r="D27" s="37" t="s">
        <v>13</v>
      </c>
      <c r="E27" s="38" t="s">
        <v>9</v>
      </c>
      <c r="F27" s="38">
        <v>48.04</v>
      </c>
      <c r="G27" s="38">
        <v>10</v>
      </c>
      <c r="H27" s="38">
        <v>58.04</v>
      </c>
      <c r="I27" s="57">
        <v>96976.865304</v>
      </c>
      <c r="J27" s="58">
        <f t="shared" si="0"/>
        <v>1670.8626000000002</v>
      </c>
      <c r="K27" s="57">
        <f>I27-I27*15%</f>
        <v>82430.3355084</v>
      </c>
      <c r="L27" s="57">
        <f t="shared" si="5"/>
        <v>1420.23321</v>
      </c>
      <c r="M27" s="45">
        <f t="shared" si="6"/>
        <v>0.15000000000000002</v>
      </c>
      <c r="N27" s="100">
        <v>65000</v>
      </c>
      <c r="O27" s="113">
        <f t="shared" si="3"/>
        <v>1119.9172984148863</v>
      </c>
    </row>
    <row r="28" spans="1:20" s="4" customFormat="1" ht="12.75" customHeight="1" thickBot="1">
      <c r="A28" s="233"/>
      <c r="B28" s="25"/>
      <c r="C28" s="68">
        <v>1412</v>
      </c>
      <c r="D28" s="67" t="s">
        <v>15</v>
      </c>
      <c r="E28" s="68" t="s">
        <v>11</v>
      </c>
      <c r="F28" s="68">
        <v>82.33</v>
      </c>
      <c r="G28" s="68">
        <v>27</v>
      </c>
      <c r="H28" s="68">
        <v>109.33</v>
      </c>
      <c r="I28" s="63">
        <v>202619.1024</v>
      </c>
      <c r="J28" s="69">
        <f t="shared" si="0"/>
        <v>1853.28</v>
      </c>
      <c r="K28" s="88">
        <f>I28-I28*10%</f>
        <v>182357.19216</v>
      </c>
      <c r="L28" s="88">
        <f t="shared" si="5"/>
        <v>1667.952</v>
      </c>
      <c r="M28" s="64">
        <f t="shared" si="6"/>
        <v>0.09999999999999998</v>
      </c>
      <c r="N28" s="98">
        <v>132000</v>
      </c>
      <c r="O28" s="112">
        <f t="shared" si="3"/>
        <v>1207.3538827403274</v>
      </c>
      <c r="P28" s="1"/>
      <c r="Q28" s="1"/>
      <c r="R28" s="1"/>
      <c r="S28" s="1"/>
      <c r="T28" s="1"/>
    </row>
    <row r="29" spans="1:15" ht="12.75" customHeight="1">
      <c r="A29" s="217" t="s">
        <v>25</v>
      </c>
      <c r="B29" s="11" t="s">
        <v>31</v>
      </c>
      <c r="C29" s="156">
        <v>1501</v>
      </c>
      <c r="D29" s="42" t="s">
        <v>8</v>
      </c>
      <c r="E29" s="43" t="s">
        <v>14</v>
      </c>
      <c r="F29" s="156">
        <v>80.14</v>
      </c>
      <c r="G29" s="156">
        <v>77</v>
      </c>
      <c r="H29" s="156">
        <v>157.14</v>
      </c>
      <c r="I29" s="79">
        <v>209252.21248799993</v>
      </c>
      <c r="J29" s="79">
        <f t="shared" si="0"/>
        <v>1331.6291999999996</v>
      </c>
      <c r="K29" s="79">
        <v>150000</v>
      </c>
      <c r="L29" s="79">
        <f t="shared" si="5"/>
        <v>954.5628102329134</v>
      </c>
      <c r="M29" s="46">
        <f t="shared" si="6"/>
        <v>0.2831617012957408</v>
      </c>
      <c r="N29" s="102">
        <v>118000</v>
      </c>
      <c r="O29" s="111">
        <f t="shared" si="3"/>
        <v>750.9227440498919</v>
      </c>
    </row>
    <row r="30" spans="1:15" ht="12.75">
      <c r="A30" s="218"/>
      <c r="B30" s="12"/>
      <c r="C30" s="48">
        <v>1505</v>
      </c>
      <c r="D30" s="39" t="s">
        <v>13</v>
      </c>
      <c r="E30" s="40" t="s">
        <v>14</v>
      </c>
      <c r="F30" s="48">
        <v>42.37</v>
      </c>
      <c r="G30" s="48">
        <v>5</v>
      </c>
      <c r="H30" s="48">
        <v>47.37</v>
      </c>
      <c r="I30" s="57">
        <v>84131.96220000001</v>
      </c>
      <c r="J30" s="57">
        <f t="shared" si="0"/>
        <v>1776.0600000000004</v>
      </c>
      <c r="K30" s="57">
        <f>I30-I30*15%</f>
        <v>71512.16787</v>
      </c>
      <c r="L30" s="57">
        <f t="shared" si="5"/>
        <v>1509.6510000000003</v>
      </c>
      <c r="M30" s="45">
        <f t="shared" si="6"/>
        <v>0.15000000000000002</v>
      </c>
      <c r="N30" s="100">
        <v>55000</v>
      </c>
      <c r="O30" s="113">
        <f t="shared" si="3"/>
        <v>1161.0724086974878</v>
      </c>
    </row>
    <row r="31" spans="1:15" ht="12.75">
      <c r="A31" s="218"/>
      <c r="B31" s="12"/>
      <c r="C31" s="48">
        <v>1506</v>
      </c>
      <c r="D31" s="39" t="s">
        <v>13</v>
      </c>
      <c r="E31" s="40" t="s">
        <v>9</v>
      </c>
      <c r="F31" s="48">
        <v>48.04</v>
      </c>
      <c r="G31" s="48">
        <v>10</v>
      </c>
      <c r="H31" s="48">
        <v>58.04</v>
      </c>
      <c r="I31" s="57">
        <v>103082.5224</v>
      </c>
      <c r="J31" s="57">
        <f t="shared" si="0"/>
        <v>1776.06</v>
      </c>
      <c r="K31" s="57">
        <f>I31-I31*15%</f>
        <v>87620.14404</v>
      </c>
      <c r="L31" s="57">
        <f t="shared" si="5"/>
        <v>1509.651</v>
      </c>
      <c r="M31" s="45">
        <f t="shared" si="6"/>
        <v>0.15000000000000002</v>
      </c>
      <c r="N31" s="100">
        <v>69000</v>
      </c>
      <c r="O31" s="113">
        <f t="shared" si="3"/>
        <v>1188.8352860096486</v>
      </c>
    </row>
    <row r="32" spans="1:15" ht="12.75">
      <c r="A32" s="218"/>
      <c r="B32" s="12"/>
      <c r="C32" s="48">
        <v>1510</v>
      </c>
      <c r="D32" s="39" t="s">
        <v>12</v>
      </c>
      <c r="E32" s="40" t="s">
        <v>9</v>
      </c>
      <c r="F32" s="48">
        <v>77.91</v>
      </c>
      <c r="G32" s="48">
        <v>28.5</v>
      </c>
      <c r="H32" s="48">
        <v>106.41</v>
      </c>
      <c r="I32" s="57">
        <v>195387.14764799998</v>
      </c>
      <c r="J32" s="57">
        <f t="shared" si="0"/>
        <v>1836.1727999999998</v>
      </c>
      <c r="K32" s="57">
        <f>I32-I32*12%</f>
        <v>171940.68993023998</v>
      </c>
      <c r="L32" s="57">
        <f t="shared" si="5"/>
        <v>1615.832064</v>
      </c>
      <c r="M32" s="51">
        <f t="shared" si="6"/>
        <v>0.12</v>
      </c>
      <c r="N32" s="100">
        <v>130000</v>
      </c>
      <c r="O32" s="113">
        <f t="shared" si="3"/>
        <v>1221.6896908185322</v>
      </c>
    </row>
    <row r="33" spans="1:15" ht="13.5" thickBot="1">
      <c r="A33" s="218"/>
      <c r="B33" s="12"/>
      <c r="C33" s="48">
        <v>1512</v>
      </c>
      <c r="D33" s="39" t="s">
        <v>15</v>
      </c>
      <c r="E33" s="40" t="s">
        <v>11</v>
      </c>
      <c r="F33" s="48">
        <v>130.44</v>
      </c>
      <c r="G33" s="48">
        <v>43.35</v>
      </c>
      <c r="H33" s="48">
        <v>173.79</v>
      </c>
      <c r="I33" s="57">
        <v>305234.189568</v>
      </c>
      <c r="J33" s="57">
        <f>I33/H33</f>
        <v>1756.3392</v>
      </c>
      <c r="K33" s="57">
        <f>I33-I33*13%</f>
        <v>265553.74492415995</v>
      </c>
      <c r="L33" s="57">
        <f t="shared" si="5"/>
        <v>1528.0151039999998</v>
      </c>
      <c r="M33" s="45">
        <f t="shared" si="6"/>
        <v>0.13000000000000012</v>
      </c>
      <c r="N33" s="100">
        <v>195000</v>
      </c>
      <c r="O33" s="113">
        <f t="shared" si="3"/>
        <v>1122.04384602106</v>
      </c>
    </row>
    <row r="34" spans="1:15" ht="12.75" customHeight="1">
      <c r="A34" s="219" t="s">
        <v>25</v>
      </c>
      <c r="B34" s="97" t="s">
        <v>33</v>
      </c>
      <c r="C34" s="156">
        <v>1603</v>
      </c>
      <c r="D34" s="42" t="s">
        <v>10</v>
      </c>
      <c r="E34" s="43" t="s">
        <v>11</v>
      </c>
      <c r="F34" s="156">
        <v>110.82</v>
      </c>
      <c r="G34" s="156">
        <v>46</v>
      </c>
      <c r="H34" s="156">
        <v>156.82</v>
      </c>
      <c r="I34" s="35">
        <v>279453.24</v>
      </c>
      <c r="J34" s="66">
        <f>I34/H34</f>
        <v>1782</v>
      </c>
      <c r="K34" s="79">
        <f>I34-I34*10%</f>
        <v>251507.916</v>
      </c>
      <c r="L34" s="79">
        <f t="shared" si="5"/>
        <v>1603.8</v>
      </c>
      <c r="M34" s="46">
        <f t="shared" si="6"/>
        <v>0.09999999999999998</v>
      </c>
      <c r="N34" s="102">
        <v>180000</v>
      </c>
      <c r="O34" s="111">
        <f t="shared" si="3"/>
        <v>1147.8127789822727</v>
      </c>
    </row>
    <row r="35" spans="1:15" ht="13.5" customHeight="1">
      <c r="A35" s="220"/>
      <c r="B35" s="26"/>
      <c r="C35" s="48">
        <v>1604</v>
      </c>
      <c r="D35" s="39" t="s">
        <v>15</v>
      </c>
      <c r="E35" s="40" t="s">
        <v>11</v>
      </c>
      <c r="F35" s="48">
        <v>111.8</v>
      </c>
      <c r="G35" s="48">
        <v>46</v>
      </c>
      <c r="H35" s="48">
        <v>157.8</v>
      </c>
      <c r="I35" s="36">
        <v>292447.58400000003</v>
      </c>
      <c r="J35" s="62">
        <f>I35/H35</f>
        <v>1853.28</v>
      </c>
      <c r="K35" s="57">
        <f>I35-I35*10%</f>
        <v>263202.82560000004</v>
      </c>
      <c r="L35" s="57">
        <f t="shared" si="5"/>
        <v>1667.9520000000002</v>
      </c>
      <c r="M35" s="45">
        <f t="shared" si="6"/>
        <v>0.09999999999999998</v>
      </c>
      <c r="N35" s="100">
        <v>180000</v>
      </c>
      <c r="O35" s="113">
        <f t="shared" si="3"/>
        <v>1140.6844106463877</v>
      </c>
    </row>
    <row r="36" spans="1:15" ht="13.5" customHeight="1" thickBot="1">
      <c r="A36" s="221"/>
      <c r="B36" s="27"/>
      <c r="C36" s="159">
        <v>1606</v>
      </c>
      <c r="D36" s="72" t="s">
        <v>21</v>
      </c>
      <c r="E36" s="73" t="s">
        <v>45</v>
      </c>
      <c r="F36" s="159">
        <v>85.16</v>
      </c>
      <c r="G36" s="159">
        <v>32</v>
      </c>
      <c r="H36" s="159">
        <v>117.16</v>
      </c>
      <c r="I36" s="63">
        <v>218466.471168</v>
      </c>
      <c r="J36" s="69">
        <f>I36/H36</f>
        <v>1864.6848</v>
      </c>
      <c r="K36" s="88">
        <f>I36-I36*10%</f>
        <v>196619.8240512</v>
      </c>
      <c r="L36" s="88">
        <f t="shared" si="5"/>
        <v>1678.21632</v>
      </c>
      <c r="M36" s="64">
        <f t="shared" si="6"/>
        <v>0.09999999999999998</v>
      </c>
      <c r="N36" s="98">
        <v>135000</v>
      </c>
      <c r="O36" s="112">
        <f t="shared" si="3"/>
        <v>1152.2703994537385</v>
      </c>
    </row>
    <row r="37" spans="3:8" ht="13.5" customHeight="1">
      <c r="C37" s="1"/>
      <c r="F37" s="1"/>
      <c r="G37" s="1"/>
      <c r="H37" s="1"/>
    </row>
    <row r="38" spans="3:8" ht="13.5" customHeight="1" thickBot="1">
      <c r="C38" s="1"/>
      <c r="F38" s="1"/>
      <c r="G38" s="1"/>
      <c r="H38" s="1"/>
    </row>
    <row r="39" spans="1:15" ht="13.5" customHeight="1" thickBot="1">
      <c r="A39" s="31"/>
      <c r="B39" s="31"/>
      <c r="C39" s="7"/>
      <c r="D39" s="8"/>
      <c r="E39" s="8"/>
      <c r="F39" s="8"/>
      <c r="G39" s="8"/>
      <c r="H39" s="8"/>
      <c r="I39" s="222">
        <v>1</v>
      </c>
      <c r="J39" s="223"/>
      <c r="K39" s="223"/>
      <c r="L39" s="223"/>
      <c r="M39" s="224"/>
      <c r="N39" s="206"/>
      <c r="O39" s="207"/>
    </row>
    <row r="40" spans="1:15" ht="27" customHeight="1">
      <c r="A40" s="208" t="s">
        <v>26</v>
      </c>
      <c r="B40" s="209"/>
      <c r="C40" s="212" t="s">
        <v>0</v>
      </c>
      <c r="D40" s="212" t="s">
        <v>1</v>
      </c>
      <c r="E40" s="212" t="s">
        <v>2</v>
      </c>
      <c r="F40" s="214" t="s">
        <v>3</v>
      </c>
      <c r="G40" s="214" t="s">
        <v>4</v>
      </c>
      <c r="H40" s="214" t="s">
        <v>5</v>
      </c>
      <c r="I40" s="216"/>
      <c r="J40" s="203" t="s">
        <v>6</v>
      </c>
      <c r="K40" s="204" t="s">
        <v>40</v>
      </c>
      <c r="L40" s="225" t="s">
        <v>6</v>
      </c>
      <c r="M40" s="227" t="s">
        <v>37</v>
      </c>
      <c r="N40" s="194" t="s">
        <v>43</v>
      </c>
      <c r="O40" s="194" t="s">
        <v>6</v>
      </c>
    </row>
    <row r="41" spans="1:15" ht="18.75" customHeight="1" thickBot="1">
      <c r="A41" s="210"/>
      <c r="B41" s="211"/>
      <c r="C41" s="213"/>
      <c r="D41" s="213"/>
      <c r="E41" s="213"/>
      <c r="F41" s="215"/>
      <c r="G41" s="215"/>
      <c r="H41" s="215" t="s">
        <v>7</v>
      </c>
      <c r="I41" s="216"/>
      <c r="J41" s="203"/>
      <c r="K41" s="205"/>
      <c r="L41" s="226"/>
      <c r="M41" s="228"/>
      <c r="N41" s="202"/>
      <c r="O41" s="195"/>
    </row>
    <row r="42" spans="1:15" ht="12.75" customHeight="1" thickBot="1">
      <c r="A42" s="13"/>
      <c r="B42" s="14" t="s">
        <v>34</v>
      </c>
      <c r="C42" s="142">
        <v>2005</v>
      </c>
      <c r="D42" s="143" t="s">
        <v>13</v>
      </c>
      <c r="E42" s="147" t="s">
        <v>9</v>
      </c>
      <c r="F42" s="142">
        <v>65.74</v>
      </c>
      <c r="G42" s="142"/>
      <c r="H42" s="142">
        <v>65.74</v>
      </c>
      <c r="I42" s="59">
        <v>60136.322400000005</v>
      </c>
      <c r="J42" s="60">
        <f>I42/H42</f>
        <v>914.7600000000001</v>
      </c>
      <c r="K42" s="59">
        <v>50000</v>
      </c>
      <c r="L42" s="59">
        <f>K42/H42</f>
        <v>760.5719501064801</v>
      </c>
      <c r="M42" s="144">
        <f>100%-K42/I42</f>
        <v>0.1685557412802483</v>
      </c>
      <c r="N42" s="145">
        <f>H42*600</f>
        <v>39444</v>
      </c>
      <c r="O42" s="146">
        <f aca="true" t="shared" si="7" ref="O42:O72">N42/H42</f>
        <v>600</v>
      </c>
    </row>
    <row r="43" spans="1:15" ht="12.75" customHeight="1">
      <c r="A43" s="196" t="s">
        <v>26</v>
      </c>
      <c r="B43" s="29" t="s">
        <v>27</v>
      </c>
      <c r="C43" s="156">
        <v>2101</v>
      </c>
      <c r="D43" s="42" t="s">
        <v>20</v>
      </c>
      <c r="E43" s="43" t="s">
        <v>11</v>
      </c>
      <c r="F43" s="156">
        <v>85.3</v>
      </c>
      <c r="G43" s="157">
        <v>10</v>
      </c>
      <c r="H43" s="158">
        <f>F43+G43</f>
        <v>95.3</v>
      </c>
      <c r="I43" s="103">
        <v>123298.32042</v>
      </c>
      <c r="J43" s="103">
        <f>I43/H43</f>
        <v>1293.7914</v>
      </c>
      <c r="K43" s="105">
        <v>123298.32042</v>
      </c>
      <c r="L43" s="105">
        <f>K43/H43</f>
        <v>1293.7914</v>
      </c>
      <c r="M43" s="103"/>
      <c r="N43" s="102">
        <v>87000</v>
      </c>
      <c r="O43" s="124">
        <f t="shared" si="7"/>
        <v>912.906610703043</v>
      </c>
    </row>
    <row r="44" spans="1:17" ht="12.75">
      <c r="A44" s="197"/>
      <c r="B44" s="168"/>
      <c r="C44" s="169">
        <v>2107</v>
      </c>
      <c r="D44" s="170" t="s">
        <v>22</v>
      </c>
      <c r="E44" s="171" t="s">
        <v>11</v>
      </c>
      <c r="F44" s="169">
        <v>70.47</v>
      </c>
      <c r="G44" s="169">
        <v>9</v>
      </c>
      <c r="H44" s="169">
        <f>F44+G44</f>
        <v>79.47</v>
      </c>
      <c r="I44" s="172">
        <v>104059.098792</v>
      </c>
      <c r="J44" s="172">
        <f>I44/H44</f>
        <v>1309.4136</v>
      </c>
      <c r="K44" s="173">
        <f>I44-I44*10%</f>
        <v>93653.1889128</v>
      </c>
      <c r="L44" s="173">
        <f aca="true" t="shared" si="8" ref="L44:L72">K44/H44</f>
        <v>1178.47224</v>
      </c>
      <c r="M44" s="174">
        <f aca="true" t="shared" si="9" ref="M44:M72">100%-K44/I44</f>
        <v>0.09999999999999998</v>
      </c>
      <c r="N44" s="175">
        <v>75000</v>
      </c>
      <c r="O44" s="176">
        <f t="shared" si="7"/>
        <v>943.7523593808985</v>
      </c>
      <c r="P44" s="167"/>
      <c r="Q44" s="167"/>
    </row>
    <row r="45" spans="1:15" ht="12.75">
      <c r="A45" s="197"/>
      <c r="B45" s="28"/>
      <c r="C45" s="48">
        <v>2108</v>
      </c>
      <c r="D45" s="39" t="s">
        <v>10</v>
      </c>
      <c r="E45" s="40" t="s">
        <v>11</v>
      </c>
      <c r="F45" s="48">
        <v>83.56</v>
      </c>
      <c r="G45" s="49">
        <v>18.16</v>
      </c>
      <c r="H45" s="50">
        <f>F45+G45</f>
        <v>101.72</v>
      </c>
      <c r="I45" s="36">
        <v>125072.8776</v>
      </c>
      <c r="J45" s="36">
        <f>I45/H45</f>
        <v>1229.5800000000002</v>
      </c>
      <c r="K45" s="57">
        <f>I45-I45*10%</f>
        <v>112565.58984</v>
      </c>
      <c r="L45" s="57">
        <f t="shared" si="8"/>
        <v>1106.622</v>
      </c>
      <c r="M45" s="122">
        <f t="shared" si="9"/>
        <v>0.10000000000000009</v>
      </c>
      <c r="N45" s="100">
        <v>90000</v>
      </c>
      <c r="O45" s="125">
        <f t="shared" si="7"/>
        <v>884.7817538340543</v>
      </c>
    </row>
    <row r="46" spans="1:15" ht="12.75">
      <c r="A46" s="198" t="s">
        <v>26</v>
      </c>
      <c r="B46" s="127" t="s">
        <v>28</v>
      </c>
      <c r="C46" s="162">
        <v>2201</v>
      </c>
      <c r="D46" s="163" t="s">
        <v>22</v>
      </c>
      <c r="E46" s="162" t="s">
        <v>9</v>
      </c>
      <c r="F46" s="162">
        <v>63.82</v>
      </c>
      <c r="G46" s="162">
        <v>7</v>
      </c>
      <c r="H46" s="162">
        <f>F46+G46</f>
        <v>70.82</v>
      </c>
      <c r="I46" s="115">
        <v>116853</v>
      </c>
      <c r="J46" s="116">
        <f aca="true" t="shared" si="10" ref="J46:J72">I46/H46</f>
        <v>1650.0000000000002</v>
      </c>
      <c r="K46" s="117">
        <f>I46-I46*7%</f>
        <v>108673.29</v>
      </c>
      <c r="L46" s="117">
        <f t="shared" si="8"/>
        <v>1534.5</v>
      </c>
      <c r="M46" s="118">
        <f t="shared" si="9"/>
        <v>0.07000000000000006</v>
      </c>
      <c r="N46" s="99">
        <v>73000</v>
      </c>
      <c r="O46" s="128">
        <f t="shared" si="7"/>
        <v>1030.7822648969218</v>
      </c>
    </row>
    <row r="47" spans="1:20" ht="15" customHeight="1">
      <c r="A47" s="198"/>
      <c r="B47" s="164"/>
      <c r="C47" s="38">
        <v>2202</v>
      </c>
      <c r="D47" s="37" t="s">
        <v>21</v>
      </c>
      <c r="E47" s="38" t="s">
        <v>11</v>
      </c>
      <c r="F47" s="38">
        <v>83.07</v>
      </c>
      <c r="G47" s="38">
        <v>30</v>
      </c>
      <c r="H47" s="38">
        <v>113.07</v>
      </c>
      <c r="I47" s="91">
        <v>184699.845</v>
      </c>
      <c r="J47" s="107">
        <f t="shared" si="10"/>
        <v>1633.5</v>
      </c>
      <c r="K47" s="91">
        <f>I47-I47*10%</f>
        <v>166229.8605</v>
      </c>
      <c r="L47" s="91">
        <f t="shared" si="8"/>
        <v>1470.15</v>
      </c>
      <c r="M47" s="61">
        <f t="shared" si="9"/>
        <v>0.09999999999999998</v>
      </c>
      <c r="N47" s="100">
        <v>115000</v>
      </c>
      <c r="O47" s="120">
        <f t="shared" si="7"/>
        <v>1017.0690722561246</v>
      </c>
      <c r="P47" s="4"/>
      <c r="Q47" s="4"/>
      <c r="R47" s="4"/>
      <c r="S47" s="4"/>
      <c r="T47" s="4"/>
    </row>
    <row r="48" spans="1:15" s="4" customFormat="1" ht="12.75" customHeight="1">
      <c r="A48" s="198"/>
      <c r="B48" s="32"/>
      <c r="C48" s="38">
        <v>2203</v>
      </c>
      <c r="D48" s="37" t="s">
        <v>16</v>
      </c>
      <c r="E48" s="38" t="s">
        <v>9</v>
      </c>
      <c r="F48" s="38">
        <v>53.12</v>
      </c>
      <c r="G48" s="38">
        <v>13</v>
      </c>
      <c r="H48" s="38">
        <v>66.12</v>
      </c>
      <c r="I48" s="36">
        <v>99366.45840000002</v>
      </c>
      <c r="J48" s="62">
        <f t="shared" si="10"/>
        <v>1502.8200000000002</v>
      </c>
      <c r="K48" s="57">
        <f>I48-I48*10%</f>
        <v>89429.81256000002</v>
      </c>
      <c r="L48" s="57">
        <f t="shared" si="8"/>
        <v>1352.5380000000002</v>
      </c>
      <c r="M48" s="45">
        <f t="shared" si="9"/>
        <v>0.09999999999999998</v>
      </c>
      <c r="N48" s="100">
        <v>75000</v>
      </c>
      <c r="O48" s="120">
        <f t="shared" si="7"/>
        <v>1134.3012704174228</v>
      </c>
    </row>
    <row r="49" spans="1:15" s="4" customFormat="1" ht="12.75" customHeight="1">
      <c r="A49" s="198"/>
      <c r="B49" s="32"/>
      <c r="C49" s="38">
        <v>2204</v>
      </c>
      <c r="D49" s="37" t="s">
        <v>17</v>
      </c>
      <c r="E49" s="38" t="s">
        <v>9</v>
      </c>
      <c r="F49" s="38">
        <v>64.13</v>
      </c>
      <c r="G49" s="38">
        <v>25</v>
      </c>
      <c r="H49" s="38">
        <v>89.13</v>
      </c>
      <c r="I49" s="57">
        <v>120668.18702399998</v>
      </c>
      <c r="J49" s="58">
        <f t="shared" si="10"/>
        <v>1353.8447999999999</v>
      </c>
      <c r="K49" s="57">
        <f>I49-I49*15%</f>
        <v>102567.95897039998</v>
      </c>
      <c r="L49" s="57">
        <f t="shared" si="8"/>
        <v>1150.7680799999998</v>
      </c>
      <c r="M49" s="45">
        <f t="shared" si="9"/>
        <v>0.15000000000000002</v>
      </c>
      <c r="N49" s="100">
        <v>80000</v>
      </c>
      <c r="O49" s="120">
        <f t="shared" si="7"/>
        <v>897.5653539773365</v>
      </c>
    </row>
    <row r="50" spans="1:17" s="4" customFormat="1" ht="12.75" customHeight="1">
      <c r="A50" s="198"/>
      <c r="B50" s="186"/>
      <c r="C50" s="178">
        <v>2205</v>
      </c>
      <c r="D50" s="179" t="s">
        <v>13</v>
      </c>
      <c r="E50" s="178" t="s">
        <v>9</v>
      </c>
      <c r="F50" s="178">
        <v>60.77</v>
      </c>
      <c r="G50" s="178">
        <v>9</v>
      </c>
      <c r="H50" s="178">
        <v>69.77</v>
      </c>
      <c r="I50" s="173">
        <v>98751.285864</v>
      </c>
      <c r="J50" s="185">
        <f t="shared" si="10"/>
        <v>1415.3832000000002</v>
      </c>
      <c r="K50" s="172">
        <f>I50-I50*15%</f>
        <v>83938.5929844</v>
      </c>
      <c r="L50" s="172">
        <f t="shared" si="8"/>
        <v>1203.07572</v>
      </c>
      <c r="M50" s="182">
        <f t="shared" si="9"/>
        <v>0.15000000000000002</v>
      </c>
      <c r="N50" s="175">
        <v>62000</v>
      </c>
      <c r="O50" s="187">
        <f t="shared" si="7"/>
        <v>888.6340834169414</v>
      </c>
      <c r="P50" s="184"/>
      <c r="Q50" s="184"/>
    </row>
    <row r="51" spans="1:15" s="4" customFormat="1" ht="12.75" customHeight="1">
      <c r="A51" s="198"/>
      <c r="B51" s="32"/>
      <c r="C51" s="38">
        <v>2211</v>
      </c>
      <c r="D51" s="37" t="s">
        <v>23</v>
      </c>
      <c r="E51" s="38" t="s">
        <v>11</v>
      </c>
      <c r="F51" s="38">
        <v>80.62</v>
      </c>
      <c r="G51" s="38">
        <v>24</v>
      </c>
      <c r="H51" s="38">
        <v>104.62</v>
      </c>
      <c r="I51" s="36">
        <v>135486.959256</v>
      </c>
      <c r="J51" s="62">
        <f t="shared" si="10"/>
        <v>1295.0388</v>
      </c>
      <c r="K51" s="57">
        <f>I51-I51*10%</f>
        <v>121938.2633304</v>
      </c>
      <c r="L51" s="57">
        <f t="shared" si="8"/>
        <v>1165.53492</v>
      </c>
      <c r="M51" s="45">
        <f t="shared" si="9"/>
        <v>0.09999999999999998</v>
      </c>
      <c r="N51" s="100">
        <v>95000</v>
      </c>
      <c r="O51" s="120">
        <f t="shared" si="7"/>
        <v>908.0481743452494</v>
      </c>
    </row>
    <row r="52" spans="1:15" s="4" customFormat="1" ht="12.75" customHeight="1" thickBot="1">
      <c r="A52" s="198"/>
      <c r="B52" s="47"/>
      <c r="C52" s="71">
        <v>2212</v>
      </c>
      <c r="D52" s="70" t="s">
        <v>19</v>
      </c>
      <c r="E52" s="71" t="s">
        <v>11</v>
      </c>
      <c r="F52" s="71">
        <v>86.85</v>
      </c>
      <c r="G52" s="71">
        <v>27</v>
      </c>
      <c r="H52" s="71">
        <v>113.85</v>
      </c>
      <c r="I52" s="41">
        <v>170352.16110000003</v>
      </c>
      <c r="J52" s="65">
        <f t="shared" si="10"/>
        <v>1496.2860000000003</v>
      </c>
      <c r="K52" s="89">
        <f>I52-I52*10%</f>
        <v>153316.94499000002</v>
      </c>
      <c r="L52" s="89">
        <f t="shared" si="8"/>
        <v>1346.6574000000003</v>
      </c>
      <c r="M52" s="76">
        <f t="shared" si="9"/>
        <v>0.10000000000000009</v>
      </c>
      <c r="N52" s="101">
        <v>115000</v>
      </c>
      <c r="O52" s="120">
        <f t="shared" si="7"/>
        <v>1010.1010101010102</v>
      </c>
    </row>
    <row r="53" spans="1:15" s="4" customFormat="1" ht="12.75" customHeight="1">
      <c r="A53" s="199" t="s">
        <v>26</v>
      </c>
      <c r="B53" s="94" t="s">
        <v>29</v>
      </c>
      <c r="C53" s="34">
        <v>2304</v>
      </c>
      <c r="D53" s="33" t="s">
        <v>17</v>
      </c>
      <c r="E53" s="34" t="s">
        <v>9</v>
      </c>
      <c r="F53" s="34">
        <v>62.74</v>
      </c>
      <c r="G53" s="34">
        <v>22</v>
      </c>
      <c r="H53" s="34">
        <v>84.74</v>
      </c>
      <c r="I53" s="79">
        <v>128345.610888</v>
      </c>
      <c r="J53" s="79">
        <f t="shared" si="10"/>
        <v>1514.5812</v>
      </c>
      <c r="K53" s="79">
        <f>I53-I53*15%</f>
        <v>109093.76925479999</v>
      </c>
      <c r="L53" s="79">
        <f t="shared" si="8"/>
        <v>1287.39402</v>
      </c>
      <c r="M53" s="123">
        <f t="shared" si="9"/>
        <v>0.15000000000000002</v>
      </c>
      <c r="N53" s="102">
        <v>85000</v>
      </c>
      <c r="O53" s="124">
        <f t="shared" si="7"/>
        <v>1003.0682086381875</v>
      </c>
    </row>
    <row r="54" spans="1:15" s="4" customFormat="1" ht="12.75" customHeight="1">
      <c r="A54" s="200"/>
      <c r="B54" s="93"/>
      <c r="C54" s="38">
        <v>2305</v>
      </c>
      <c r="D54" s="37" t="s">
        <v>13</v>
      </c>
      <c r="E54" s="38" t="s">
        <v>9</v>
      </c>
      <c r="F54" s="38">
        <v>60.39</v>
      </c>
      <c r="G54" s="38">
        <v>8</v>
      </c>
      <c r="H54" s="38">
        <v>68.39</v>
      </c>
      <c r="I54" s="57">
        <v>106141.498848</v>
      </c>
      <c r="J54" s="57">
        <f t="shared" si="10"/>
        <v>1552.0032</v>
      </c>
      <c r="K54" s="57">
        <f>I54-I54*15%</f>
        <v>90220.2740208</v>
      </c>
      <c r="L54" s="57">
        <f t="shared" si="8"/>
        <v>1319.20272</v>
      </c>
      <c r="M54" s="122">
        <f t="shared" si="9"/>
        <v>0.15000000000000002</v>
      </c>
      <c r="N54" s="100">
        <v>68000</v>
      </c>
      <c r="O54" s="125">
        <f t="shared" si="7"/>
        <v>994.2974119023249</v>
      </c>
    </row>
    <row r="55" spans="1:15" s="4" customFormat="1" ht="12.75" customHeight="1">
      <c r="A55" s="200"/>
      <c r="B55" s="93"/>
      <c r="C55" s="38">
        <v>2306</v>
      </c>
      <c r="D55" s="37" t="s">
        <v>13</v>
      </c>
      <c r="E55" s="38" t="s">
        <v>9</v>
      </c>
      <c r="F55" s="38">
        <v>55.83</v>
      </c>
      <c r="G55" s="38">
        <v>8</v>
      </c>
      <c r="H55" s="38">
        <v>63.83</v>
      </c>
      <c r="I55" s="57">
        <v>99064.36425600002</v>
      </c>
      <c r="J55" s="57">
        <f t="shared" si="10"/>
        <v>1552.0032000000003</v>
      </c>
      <c r="K55" s="57">
        <f>I55-I55*15%</f>
        <v>84204.70961760002</v>
      </c>
      <c r="L55" s="57">
        <f t="shared" si="8"/>
        <v>1319.2027200000005</v>
      </c>
      <c r="M55" s="122">
        <f t="shared" si="9"/>
        <v>0.1499999999999999</v>
      </c>
      <c r="N55" s="100">
        <v>65000</v>
      </c>
      <c r="O55" s="125">
        <f t="shared" si="7"/>
        <v>1018.3299389002037</v>
      </c>
    </row>
    <row r="56" spans="1:15" s="4" customFormat="1" ht="12.75" customHeight="1">
      <c r="A56" s="200"/>
      <c r="B56" s="93"/>
      <c r="C56" s="38">
        <v>2309</v>
      </c>
      <c r="D56" s="37" t="s">
        <v>13</v>
      </c>
      <c r="E56" s="38" t="s">
        <v>9</v>
      </c>
      <c r="F56" s="38">
        <v>60.03</v>
      </c>
      <c r="G56" s="38">
        <v>8</v>
      </c>
      <c r="H56" s="38">
        <v>68.03</v>
      </c>
      <c r="I56" s="57">
        <v>105582.777696</v>
      </c>
      <c r="J56" s="57">
        <f t="shared" si="10"/>
        <v>1552.0032</v>
      </c>
      <c r="K56" s="57">
        <f>I56-I56*15%</f>
        <v>89745.3610416</v>
      </c>
      <c r="L56" s="57">
        <f t="shared" si="8"/>
        <v>1319.20272</v>
      </c>
      <c r="M56" s="122">
        <f t="shared" si="9"/>
        <v>0.15000000000000002</v>
      </c>
      <c r="N56" s="100">
        <v>68000</v>
      </c>
      <c r="O56" s="125">
        <f t="shared" si="7"/>
        <v>999.5590180802587</v>
      </c>
    </row>
    <row r="57" spans="1:15" s="4" customFormat="1" ht="12.75" customHeight="1">
      <c r="A57" s="200"/>
      <c r="B57" s="93"/>
      <c r="C57" s="38">
        <v>2311</v>
      </c>
      <c r="D57" s="37" t="s">
        <v>18</v>
      </c>
      <c r="E57" s="38" t="s">
        <v>11</v>
      </c>
      <c r="F57" s="38">
        <v>79.34</v>
      </c>
      <c r="G57" s="38">
        <v>24</v>
      </c>
      <c r="H57" s="38">
        <v>103.34</v>
      </c>
      <c r="I57" s="36">
        <v>154595.50326</v>
      </c>
      <c r="J57" s="36">
        <f t="shared" si="10"/>
        <v>1495.989</v>
      </c>
      <c r="K57" s="57">
        <f>I57-I57*10%</f>
        <v>139135.952934</v>
      </c>
      <c r="L57" s="57">
        <f t="shared" si="8"/>
        <v>1346.3901</v>
      </c>
      <c r="M57" s="122">
        <f t="shared" si="9"/>
        <v>0.09999999999999998</v>
      </c>
      <c r="N57" s="100">
        <v>100000</v>
      </c>
      <c r="O57" s="125">
        <f t="shared" si="7"/>
        <v>967.6795045480936</v>
      </c>
    </row>
    <row r="58" spans="1:15" s="4" customFormat="1" ht="12.75" customHeight="1" thickBot="1">
      <c r="A58" s="201"/>
      <c r="B58" s="95"/>
      <c r="C58" s="68">
        <v>2312</v>
      </c>
      <c r="D58" s="67" t="s">
        <v>19</v>
      </c>
      <c r="E58" s="68" t="s">
        <v>11</v>
      </c>
      <c r="F58" s="68">
        <v>85.72</v>
      </c>
      <c r="G58" s="68">
        <v>28</v>
      </c>
      <c r="H58" s="68">
        <v>113.72</v>
      </c>
      <c r="I58" s="63">
        <v>194205.33</v>
      </c>
      <c r="J58" s="63">
        <f t="shared" si="10"/>
        <v>1707.75</v>
      </c>
      <c r="K58" s="88">
        <f>I58-I58*10%</f>
        <v>174784.797</v>
      </c>
      <c r="L58" s="88">
        <f t="shared" si="8"/>
        <v>1536.975</v>
      </c>
      <c r="M58" s="126">
        <f t="shared" si="9"/>
        <v>0.09999999999999998</v>
      </c>
      <c r="N58" s="98">
        <v>125000</v>
      </c>
      <c r="O58" s="121">
        <f t="shared" si="7"/>
        <v>1099.1909954273656</v>
      </c>
    </row>
    <row r="59" spans="1:15" s="4" customFormat="1" ht="12.75" customHeight="1">
      <c r="A59" s="188" t="s">
        <v>26</v>
      </c>
      <c r="B59" s="17" t="s">
        <v>30</v>
      </c>
      <c r="C59" s="34">
        <v>2401</v>
      </c>
      <c r="D59" s="33" t="s">
        <v>20</v>
      </c>
      <c r="E59" s="34" t="s">
        <v>11</v>
      </c>
      <c r="F59" s="34">
        <v>71.45</v>
      </c>
      <c r="G59" s="34">
        <v>17</v>
      </c>
      <c r="H59" s="34">
        <v>88.45</v>
      </c>
      <c r="I59" s="103">
        <v>169176.546</v>
      </c>
      <c r="J59" s="104">
        <f t="shared" si="10"/>
        <v>1912.68</v>
      </c>
      <c r="K59" s="105">
        <f>I59-I59*10%</f>
        <v>152258.8914</v>
      </c>
      <c r="L59" s="105">
        <f t="shared" si="8"/>
        <v>1721.4119999999998</v>
      </c>
      <c r="M59" s="106">
        <f t="shared" si="9"/>
        <v>0.10000000000000009</v>
      </c>
      <c r="N59" s="102">
        <f>H59*1200</f>
        <v>106140</v>
      </c>
      <c r="O59" s="119">
        <f t="shared" si="7"/>
        <v>1200</v>
      </c>
    </row>
    <row r="60" spans="1:15" s="4" customFormat="1" ht="12.75" customHeight="1">
      <c r="A60" s="189"/>
      <c r="B60" s="18"/>
      <c r="C60" s="38">
        <v>2402</v>
      </c>
      <c r="D60" s="37" t="s">
        <v>21</v>
      </c>
      <c r="E60" s="38" t="s">
        <v>11</v>
      </c>
      <c r="F60" s="38">
        <v>82.81</v>
      </c>
      <c r="G60" s="38">
        <v>41</v>
      </c>
      <c r="H60" s="38">
        <v>123.81</v>
      </c>
      <c r="I60" s="91">
        <v>236808.91079999998</v>
      </c>
      <c r="J60" s="107">
        <f t="shared" si="10"/>
        <v>1912.6799999999998</v>
      </c>
      <c r="K60" s="91">
        <f>I60-I60*10%</f>
        <v>213128.01971999998</v>
      </c>
      <c r="L60" s="91">
        <f t="shared" si="8"/>
        <v>1721.4119999999998</v>
      </c>
      <c r="M60" s="61">
        <f t="shared" si="9"/>
        <v>0.09999999999999998</v>
      </c>
      <c r="N60" s="100">
        <v>128000</v>
      </c>
      <c r="O60" s="120">
        <f t="shared" si="7"/>
        <v>1033.8421775300865</v>
      </c>
    </row>
    <row r="61" spans="1:15" s="4" customFormat="1" ht="12.75" customHeight="1">
      <c r="A61" s="189"/>
      <c r="B61" s="18"/>
      <c r="C61" s="38">
        <v>2404</v>
      </c>
      <c r="D61" s="37" t="s">
        <v>17</v>
      </c>
      <c r="E61" s="38" t="s">
        <v>9</v>
      </c>
      <c r="F61" s="38">
        <v>50.11</v>
      </c>
      <c r="G61" s="38">
        <v>15</v>
      </c>
      <c r="H61" s="38">
        <v>65.11</v>
      </c>
      <c r="I61" s="57">
        <v>113593.34111400001</v>
      </c>
      <c r="J61" s="58">
        <f t="shared" si="10"/>
        <v>1744.6374</v>
      </c>
      <c r="K61" s="57">
        <f>I61-I61*15%</f>
        <v>96554.33994690001</v>
      </c>
      <c r="L61" s="57">
        <f t="shared" si="8"/>
        <v>1482.9417900000003</v>
      </c>
      <c r="M61" s="45">
        <f t="shared" si="9"/>
        <v>0.1499999999999999</v>
      </c>
      <c r="N61" s="100">
        <v>70000</v>
      </c>
      <c r="O61" s="120">
        <f t="shared" si="7"/>
        <v>1075.1036707111043</v>
      </c>
    </row>
    <row r="62" spans="1:15" s="4" customFormat="1" ht="12.75" customHeight="1">
      <c r="A62" s="189"/>
      <c r="B62" s="18"/>
      <c r="C62" s="38">
        <v>2406</v>
      </c>
      <c r="D62" s="37" t="s">
        <v>13</v>
      </c>
      <c r="E62" s="38" t="s">
        <v>9</v>
      </c>
      <c r="F62" s="38">
        <v>56.15</v>
      </c>
      <c r="G62" s="38">
        <v>6</v>
      </c>
      <c r="H62" s="38">
        <v>62.15</v>
      </c>
      <c r="I62" s="57">
        <v>106136.6625</v>
      </c>
      <c r="J62" s="58">
        <f t="shared" si="10"/>
        <v>1707.7500000000002</v>
      </c>
      <c r="K62" s="57">
        <f>I62-I62*15%</f>
        <v>90216.163125</v>
      </c>
      <c r="L62" s="57">
        <f t="shared" si="8"/>
        <v>1451.5875</v>
      </c>
      <c r="M62" s="45">
        <f t="shared" si="9"/>
        <v>0.15000000000000002</v>
      </c>
      <c r="N62" s="100">
        <v>70000</v>
      </c>
      <c r="O62" s="120">
        <f t="shared" si="7"/>
        <v>1126.3073209975864</v>
      </c>
    </row>
    <row r="63" spans="1:15" s="4" customFormat="1" ht="12.75" customHeight="1">
      <c r="A63" s="189"/>
      <c r="B63" s="18"/>
      <c r="C63" s="38">
        <v>2408</v>
      </c>
      <c r="D63" s="37" t="s">
        <v>13</v>
      </c>
      <c r="E63" s="38" t="s">
        <v>9</v>
      </c>
      <c r="F63" s="38">
        <v>60.42</v>
      </c>
      <c r="G63" s="38">
        <v>9</v>
      </c>
      <c r="H63" s="38">
        <v>69.42</v>
      </c>
      <c r="I63" s="57">
        <v>118552.005</v>
      </c>
      <c r="J63" s="58">
        <f t="shared" si="10"/>
        <v>1707.75</v>
      </c>
      <c r="K63" s="57">
        <f>I63-I63*15%</f>
        <v>100769.20425000001</v>
      </c>
      <c r="L63" s="57">
        <f t="shared" si="8"/>
        <v>1451.5875</v>
      </c>
      <c r="M63" s="45">
        <f t="shared" si="9"/>
        <v>0.1499999999999999</v>
      </c>
      <c r="N63" s="100">
        <v>70000</v>
      </c>
      <c r="O63" s="120">
        <f t="shared" si="7"/>
        <v>1008.3549409392106</v>
      </c>
    </row>
    <row r="64" spans="1:15" s="4" customFormat="1" ht="12.75" customHeight="1" thickBot="1">
      <c r="A64" s="190"/>
      <c r="B64" s="19"/>
      <c r="C64" s="68">
        <v>2410</v>
      </c>
      <c r="D64" s="67" t="s">
        <v>18</v>
      </c>
      <c r="E64" s="68" t="s">
        <v>11</v>
      </c>
      <c r="F64" s="68">
        <v>79.68</v>
      </c>
      <c r="G64" s="68">
        <v>22</v>
      </c>
      <c r="H64" s="68">
        <v>101.68</v>
      </c>
      <c r="I64" s="63">
        <v>173644.02</v>
      </c>
      <c r="J64" s="69">
        <f t="shared" si="10"/>
        <v>1707.7499999999998</v>
      </c>
      <c r="K64" s="88">
        <f>I64-I64*10%</f>
        <v>156279.618</v>
      </c>
      <c r="L64" s="88">
        <f t="shared" si="8"/>
        <v>1536.9749999999997</v>
      </c>
      <c r="M64" s="64">
        <f t="shared" si="9"/>
        <v>0.09999999999999998</v>
      </c>
      <c r="N64" s="98">
        <v>108000</v>
      </c>
      <c r="O64" s="120">
        <f t="shared" si="7"/>
        <v>1062.155782848151</v>
      </c>
    </row>
    <row r="65" spans="1:15" s="4" customFormat="1" ht="12.75" customHeight="1">
      <c r="A65" s="191" t="s">
        <v>26</v>
      </c>
      <c r="B65" s="109" t="s">
        <v>31</v>
      </c>
      <c r="C65" s="156">
        <v>2501</v>
      </c>
      <c r="D65" s="42" t="s">
        <v>21</v>
      </c>
      <c r="E65" s="43" t="s">
        <v>11</v>
      </c>
      <c r="F65" s="156">
        <v>110.53</v>
      </c>
      <c r="G65" s="156">
        <v>46</v>
      </c>
      <c r="H65" s="156">
        <v>156.53</v>
      </c>
      <c r="I65" s="105">
        <v>299391.8004</v>
      </c>
      <c r="J65" s="108">
        <f t="shared" si="10"/>
        <v>1912.68</v>
      </c>
      <c r="K65" s="105">
        <f>I65-I65*15%</f>
        <v>254483.03034</v>
      </c>
      <c r="L65" s="105">
        <f t="shared" si="8"/>
        <v>1625.778</v>
      </c>
      <c r="M65" s="110">
        <f t="shared" si="9"/>
        <v>0.15000000000000002</v>
      </c>
      <c r="N65" s="102">
        <v>155000</v>
      </c>
      <c r="O65" s="165">
        <f t="shared" si="7"/>
        <v>990.225515875551</v>
      </c>
    </row>
    <row r="66" spans="1:20" s="4" customFormat="1" ht="12.75" customHeight="1">
      <c r="A66" s="192"/>
      <c r="B66" s="131"/>
      <c r="C66" s="166">
        <v>2502</v>
      </c>
      <c r="D66" s="132" t="s">
        <v>17</v>
      </c>
      <c r="E66" s="133" t="s">
        <v>9</v>
      </c>
      <c r="F66" s="166">
        <v>48.09</v>
      </c>
      <c r="G66" s="166">
        <v>18</v>
      </c>
      <c r="H66" s="48">
        <f>F66+G66</f>
        <v>66.09</v>
      </c>
      <c r="I66" s="117"/>
      <c r="J66" s="134"/>
      <c r="K66" s="117"/>
      <c r="L66" s="117"/>
      <c r="M66" s="135"/>
      <c r="N66" s="99">
        <v>72000</v>
      </c>
      <c r="O66" s="128">
        <f t="shared" si="7"/>
        <v>1089.4235133908305</v>
      </c>
      <c r="P66" s="1"/>
      <c r="Q66" s="1"/>
      <c r="R66" s="1"/>
      <c r="S66" s="1"/>
      <c r="T66" s="1"/>
    </row>
    <row r="67" spans="1:15" ht="12.75" customHeight="1">
      <c r="A67" s="192"/>
      <c r="B67" s="15"/>
      <c r="C67" s="48">
        <v>2503</v>
      </c>
      <c r="D67" s="39" t="s">
        <v>13</v>
      </c>
      <c r="E67" s="40" t="s">
        <v>9</v>
      </c>
      <c r="F67" s="48">
        <v>76.25</v>
      </c>
      <c r="G67" s="48">
        <v>6</v>
      </c>
      <c r="H67" s="48">
        <v>82.25</v>
      </c>
      <c r="I67" s="57">
        <v>148487.60619</v>
      </c>
      <c r="J67" s="58">
        <f t="shared" si="10"/>
        <v>1805.32044</v>
      </c>
      <c r="K67" s="57">
        <f>I67-I67*15%</f>
        <v>126214.4652615</v>
      </c>
      <c r="L67" s="57">
        <f t="shared" si="8"/>
        <v>1534.522374</v>
      </c>
      <c r="M67" s="51">
        <f t="shared" si="9"/>
        <v>0.15000000000000002</v>
      </c>
      <c r="N67" s="100">
        <v>84000</v>
      </c>
      <c r="O67" s="120">
        <f t="shared" si="7"/>
        <v>1021.2765957446809</v>
      </c>
    </row>
    <row r="68" spans="1:15" ht="12.75">
      <c r="A68" s="192"/>
      <c r="B68" s="15"/>
      <c r="C68" s="48">
        <v>2506</v>
      </c>
      <c r="D68" s="39" t="s">
        <v>23</v>
      </c>
      <c r="E68" s="40" t="s">
        <v>9</v>
      </c>
      <c r="F68" s="48">
        <v>60.7</v>
      </c>
      <c r="G68" s="48">
        <v>18</v>
      </c>
      <c r="H68" s="48">
        <v>78.7</v>
      </c>
      <c r="I68" s="36">
        <v>139775.922</v>
      </c>
      <c r="J68" s="62">
        <f t="shared" si="10"/>
        <v>1776.0599999999997</v>
      </c>
      <c r="K68" s="57">
        <f>I68-I68*10%</f>
        <v>125798.32979999999</v>
      </c>
      <c r="L68" s="57">
        <f t="shared" si="8"/>
        <v>1598.454</v>
      </c>
      <c r="M68" s="51">
        <f t="shared" si="9"/>
        <v>0.09999999999999998</v>
      </c>
      <c r="N68" s="100">
        <v>84000</v>
      </c>
      <c r="O68" s="120">
        <f t="shared" si="7"/>
        <v>1067.3443456162643</v>
      </c>
    </row>
    <row r="69" spans="1:15" ht="13.5" thickBot="1">
      <c r="A69" s="193"/>
      <c r="B69" s="16"/>
      <c r="C69" s="159">
        <v>2507</v>
      </c>
      <c r="D69" s="72" t="s">
        <v>20</v>
      </c>
      <c r="E69" s="73" t="s">
        <v>9</v>
      </c>
      <c r="F69" s="159">
        <v>65.19</v>
      </c>
      <c r="G69" s="159">
        <v>42.8</v>
      </c>
      <c r="H69" s="159">
        <v>107.99</v>
      </c>
      <c r="I69" s="63">
        <v>191796.71940000003</v>
      </c>
      <c r="J69" s="69">
        <f t="shared" si="10"/>
        <v>1776.0600000000004</v>
      </c>
      <c r="K69" s="88">
        <f>I69-I69*10%</f>
        <v>172617.04746000003</v>
      </c>
      <c r="L69" s="88">
        <f t="shared" si="8"/>
        <v>1598.4540000000004</v>
      </c>
      <c r="M69" s="96">
        <f t="shared" si="9"/>
        <v>0.09999999999999998</v>
      </c>
      <c r="N69" s="98">
        <v>108000</v>
      </c>
      <c r="O69" s="121">
        <f t="shared" si="7"/>
        <v>1000.0926011667748</v>
      </c>
    </row>
    <row r="70" spans="1:15" ht="12.75">
      <c r="A70" s="188" t="s">
        <v>26</v>
      </c>
      <c r="B70" s="20" t="s">
        <v>32</v>
      </c>
      <c r="C70" s="156">
        <v>2601</v>
      </c>
      <c r="D70" s="42" t="s">
        <v>24</v>
      </c>
      <c r="E70" s="43" t="s">
        <v>11</v>
      </c>
      <c r="F70" s="156">
        <v>126.38</v>
      </c>
      <c r="G70" s="156">
        <v>106</v>
      </c>
      <c r="H70" s="156">
        <v>232.38</v>
      </c>
      <c r="I70" s="79">
        <v>349225.31159999996</v>
      </c>
      <c r="J70" s="80">
        <f t="shared" si="10"/>
        <v>1502.82</v>
      </c>
      <c r="K70" s="79">
        <v>250000</v>
      </c>
      <c r="L70" s="79">
        <f t="shared" si="8"/>
        <v>1075.8240812462345</v>
      </c>
      <c r="M70" s="46">
        <f t="shared" si="9"/>
        <v>0.28412978184597304</v>
      </c>
      <c r="N70" s="102">
        <v>185000</v>
      </c>
      <c r="O70" s="119">
        <f t="shared" si="7"/>
        <v>796.1098201222136</v>
      </c>
    </row>
    <row r="71" spans="1:15" ht="12.75">
      <c r="A71" s="189"/>
      <c r="B71" s="21"/>
      <c r="C71" s="48">
        <v>2603</v>
      </c>
      <c r="D71" s="39" t="s">
        <v>10</v>
      </c>
      <c r="E71" s="40" t="s">
        <v>11</v>
      </c>
      <c r="F71" s="48">
        <v>89.33</v>
      </c>
      <c r="G71" s="48">
        <v>31</v>
      </c>
      <c r="H71" s="48">
        <v>120.33</v>
      </c>
      <c r="I71" s="36">
        <v>246592.269</v>
      </c>
      <c r="J71" s="62">
        <f t="shared" si="10"/>
        <v>2049.3</v>
      </c>
      <c r="K71" s="57">
        <f>I71-I71*10%</f>
        <v>221933.0421</v>
      </c>
      <c r="L71" s="57">
        <f t="shared" si="8"/>
        <v>1844.37</v>
      </c>
      <c r="M71" s="45">
        <f t="shared" si="9"/>
        <v>0.10000000000000009</v>
      </c>
      <c r="N71" s="100">
        <v>144000</v>
      </c>
      <c r="O71" s="120">
        <f t="shared" si="7"/>
        <v>1196.7090501121916</v>
      </c>
    </row>
    <row r="72" spans="1:15" ht="13.5" customHeight="1" thickBot="1">
      <c r="A72" s="190"/>
      <c r="B72" s="16"/>
      <c r="C72" s="159">
        <v>2604</v>
      </c>
      <c r="D72" s="72" t="s">
        <v>19</v>
      </c>
      <c r="E72" s="73" t="s">
        <v>11</v>
      </c>
      <c r="F72" s="159">
        <v>85.26</v>
      </c>
      <c r="G72" s="159">
        <v>54</v>
      </c>
      <c r="H72" s="159">
        <v>139.26</v>
      </c>
      <c r="I72" s="63">
        <v>258286.30185599995</v>
      </c>
      <c r="J72" s="69">
        <f t="shared" si="10"/>
        <v>1854.7055999999998</v>
      </c>
      <c r="K72" s="88">
        <f>I72-I72*10%</f>
        <v>232457.67167039996</v>
      </c>
      <c r="L72" s="88">
        <f t="shared" si="8"/>
        <v>1669.2350399999998</v>
      </c>
      <c r="M72" s="64">
        <f t="shared" si="9"/>
        <v>0.09999999999999998</v>
      </c>
      <c r="N72" s="98">
        <v>149000</v>
      </c>
      <c r="O72" s="121">
        <f t="shared" si="7"/>
        <v>1069.9411173344824</v>
      </c>
    </row>
    <row r="73" spans="3:8" ht="12.75">
      <c r="C73" s="1"/>
      <c r="F73" s="1"/>
      <c r="G73" s="1"/>
      <c r="H73" s="1"/>
    </row>
    <row r="74" spans="3:8" ht="12.75">
      <c r="C74" s="1"/>
      <c r="F74" s="1"/>
      <c r="G74" s="1"/>
      <c r="H74" s="1"/>
    </row>
    <row r="75" spans="3:8" ht="12.75">
      <c r="C75" s="1"/>
      <c r="F75" s="1"/>
      <c r="G75" s="1"/>
      <c r="H75" s="1"/>
    </row>
    <row r="76" spans="3:8" ht="12.75">
      <c r="C76" s="1"/>
      <c r="F76" s="1"/>
      <c r="G76" s="1"/>
      <c r="H76" s="1"/>
    </row>
    <row r="77" spans="3:8" ht="12.75">
      <c r="C77" s="1"/>
      <c r="F77" s="1"/>
      <c r="G77" s="1"/>
      <c r="H77" s="1"/>
    </row>
    <row r="78" spans="3:8" ht="12.75">
      <c r="C78" s="1"/>
      <c r="F78" s="1"/>
      <c r="G78" s="1"/>
      <c r="H78" s="1"/>
    </row>
    <row r="79" spans="3:8" ht="12.75">
      <c r="C79" s="1"/>
      <c r="F79" s="1"/>
      <c r="G79" s="1"/>
      <c r="H79" s="1"/>
    </row>
    <row r="80" spans="3:8" ht="12.75">
      <c r="C80" s="1"/>
      <c r="F80" s="1"/>
      <c r="G80" s="1"/>
      <c r="H80" s="1"/>
    </row>
    <row r="81" spans="3:8" ht="12.75">
      <c r="C81" s="1"/>
      <c r="F81" s="1"/>
      <c r="G81" s="1"/>
      <c r="H81" s="1"/>
    </row>
    <row r="82" spans="3:8" ht="12.75">
      <c r="C82" s="1"/>
      <c r="F82" s="1"/>
      <c r="G82" s="1"/>
      <c r="H82" s="1"/>
    </row>
    <row r="83" spans="3:8" ht="12.75">
      <c r="C83" s="1"/>
      <c r="F83" s="1"/>
      <c r="G83" s="1"/>
      <c r="H83" s="1"/>
    </row>
    <row r="84" spans="3:8" ht="12.75" customHeight="1">
      <c r="C84" s="1"/>
      <c r="F84" s="1"/>
      <c r="G84" s="1"/>
      <c r="H84" s="1"/>
    </row>
    <row r="85" spans="3:8" ht="12.75">
      <c r="C85" s="1"/>
      <c r="F85" s="1"/>
      <c r="G85" s="1"/>
      <c r="H85" s="1"/>
    </row>
    <row r="86" spans="3:8" ht="12.75">
      <c r="C86" s="1"/>
      <c r="F86" s="1"/>
      <c r="G86" s="1"/>
      <c r="H86" s="1"/>
    </row>
    <row r="87" spans="3:8" ht="12.75">
      <c r="C87" s="1"/>
      <c r="F87" s="1"/>
      <c r="G87" s="1"/>
      <c r="H87" s="1"/>
    </row>
    <row r="88" spans="1:13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3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13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</sheetData>
  <mergeCells count="45">
    <mergeCell ref="I2:M2"/>
    <mergeCell ref="N2:O2"/>
    <mergeCell ref="J3:J4"/>
    <mergeCell ref="K3:K4"/>
    <mergeCell ref="L3:L4"/>
    <mergeCell ref="M3:M4"/>
    <mergeCell ref="N3:N4"/>
    <mergeCell ref="O3:O4"/>
    <mergeCell ref="I3:I4"/>
    <mergeCell ref="A5:A6"/>
    <mergeCell ref="F3:F4"/>
    <mergeCell ref="G3:G4"/>
    <mergeCell ref="H3:H4"/>
    <mergeCell ref="A3:B4"/>
    <mergeCell ref="C3:C4"/>
    <mergeCell ref="D3:D4"/>
    <mergeCell ref="E3:E4"/>
    <mergeCell ref="A7:A10"/>
    <mergeCell ref="A11:A17"/>
    <mergeCell ref="A18:A23"/>
    <mergeCell ref="A24:A28"/>
    <mergeCell ref="A29:A33"/>
    <mergeCell ref="A34:A36"/>
    <mergeCell ref="I39:M39"/>
    <mergeCell ref="L40:L41"/>
    <mergeCell ref="M40:M41"/>
    <mergeCell ref="N39:O39"/>
    <mergeCell ref="A40:B41"/>
    <mergeCell ref="C40:C41"/>
    <mergeCell ref="D40:D41"/>
    <mergeCell ref="E40:E41"/>
    <mergeCell ref="F40:F41"/>
    <mergeCell ref="G40:G41"/>
    <mergeCell ref="H40:H41"/>
    <mergeCell ref="I40:I41"/>
    <mergeCell ref="A59:A64"/>
    <mergeCell ref="A65:A69"/>
    <mergeCell ref="A70:A72"/>
    <mergeCell ref="O40:O41"/>
    <mergeCell ref="A43:A45"/>
    <mergeCell ref="A46:A52"/>
    <mergeCell ref="A53:A58"/>
    <mergeCell ref="N40:N41"/>
    <mergeCell ref="J40:J41"/>
    <mergeCell ref="K40:K4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2010-09-27T07:25:52Z</cp:lastPrinted>
  <dcterms:created xsi:type="dcterms:W3CDTF">1996-10-14T23:33:28Z</dcterms:created>
  <dcterms:modified xsi:type="dcterms:W3CDTF">2014-05-16T07:44:49Z</dcterms:modified>
  <cp:category/>
  <cp:version/>
  <cp:contentType/>
  <cp:contentStatus/>
</cp:coreProperties>
</file>