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5" activeTab="0"/>
  </bookViews>
  <sheets>
    <sheet name="таблица ценообразуване" sheetId="1" r:id="rId1"/>
    <sheet name="Sheet2" sheetId="2" r:id="rId2"/>
    <sheet name="Sheet3" sheetId="3" r:id="rId3"/>
  </sheets>
  <definedNames>
    <definedName name="Excel_BuiltIn__FilterDatabase" localSheetId="0">'таблица ценообразуване'!$B$4:$K$4</definedName>
  </definedNames>
  <calcPr fullCalcOnLoad="1"/>
</workbook>
</file>

<file path=xl/sharedStrings.xml><?xml version="1.0" encoding="utf-8"?>
<sst xmlns="http://schemas.openxmlformats.org/spreadsheetml/2006/main" count="319" uniqueCount="101">
  <si>
    <r>
      <t xml:space="preserve">          </t>
    </r>
    <r>
      <rPr>
        <b/>
        <sz val="18"/>
        <rFont val="Arial"/>
        <family val="0"/>
      </rPr>
      <t xml:space="preserve"> ТАБЛИЦА</t>
    </r>
  </si>
  <si>
    <t>№</t>
  </si>
  <si>
    <r>
      <t xml:space="preserve">   F1 /</t>
    </r>
    <r>
      <rPr>
        <b/>
        <sz val="8"/>
        <color indexed="16"/>
        <rFont val="Arial"/>
        <family val="0"/>
      </rPr>
      <t>КВ.М./</t>
    </r>
  </si>
  <si>
    <t>Ки</t>
  </si>
  <si>
    <t>Кв</t>
  </si>
  <si>
    <t>Кив</t>
  </si>
  <si>
    <t>Кпп</t>
  </si>
  <si>
    <r>
      <t xml:space="preserve"> F1 кор.                 </t>
    </r>
    <r>
      <rPr>
        <b/>
        <sz val="8"/>
        <color indexed="16"/>
        <rFont val="Arial"/>
        <family val="0"/>
      </rPr>
      <t>/ЛВ./</t>
    </r>
  </si>
  <si>
    <t>K%</t>
  </si>
  <si>
    <r>
      <t xml:space="preserve">F2   </t>
    </r>
    <r>
      <rPr>
        <b/>
        <sz val="8"/>
        <color indexed="16"/>
        <rFont val="Arial"/>
        <family val="0"/>
      </rPr>
      <t>/КВ.М./</t>
    </r>
  </si>
  <si>
    <r>
      <t xml:space="preserve">F1+F2  </t>
    </r>
    <r>
      <rPr>
        <b/>
        <sz val="8"/>
        <color indexed="16"/>
        <rFont val="Arial"/>
        <family val="0"/>
      </rPr>
      <t>/КВ.М./</t>
    </r>
  </si>
  <si>
    <t>Прайс  EURO</t>
  </si>
  <si>
    <t>Статус</t>
  </si>
  <si>
    <t>сутерен -2.60</t>
  </si>
  <si>
    <t>склад</t>
  </si>
  <si>
    <t xml:space="preserve">   -</t>
  </si>
  <si>
    <t>І-ви етаж +0.00</t>
  </si>
  <si>
    <t>Ап.1</t>
  </si>
  <si>
    <t>Свободен</t>
  </si>
  <si>
    <t>АКЦИЯ!</t>
  </si>
  <si>
    <t>Ап.2</t>
  </si>
  <si>
    <t>Продан</t>
  </si>
  <si>
    <t>Ап.3</t>
  </si>
  <si>
    <t>Ап.4</t>
  </si>
  <si>
    <t>Ап.5</t>
  </si>
  <si>
    <t>Ап.6</t>
  </si>
  <si>
    <t>Резерв.</t>
  </si>
  <si>
    <t>Ап.7</t>
  </si>
  <si>
    <t>Ап.8</t>
  </si>
  <si>
    <t>Ап.9</t>
  </si>
  <si>
    <t>Ап.10</t>
  </si>
  <si>
    <t>Ап.11</t>
  </si>
  <si>
    <t>Ап.12</t>
  </si>
  <si>
    <t>Ап.13</t>
  </si>
  <si>
    <t>Ап.14</t>
  </si>
  <si>
    <t>Ап.15</t>
  </si>
  <si>
    <t>ІІ-ри етаж +2.80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</si>
  <si>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</si>
  <si>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</si>
  <si>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</si>
  <si>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</si>
  <si>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</si>
  <si>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</si>
  <si>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</si>
  <si>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</si>
  <si>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</si>
  <si>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</si>
  <si>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Ап.26</t>
  </si>
  <si>
    <t>Ап.27</t>
  </si>
  <si>
    <t>Ап.28</t>
  </si>
  <si>
    <t>Ап.29</t>
  </si>
  <si>
    <t>Ап.30</t>
  </si>
  <si>
    <t>ІІІ-ти етаж +5.60</t>
  </si>
  <si>
    <t>Ап.31</t>
  </si>
  <si>
    <t>Ап.32</t>
  </si>
  <si>
    <t>Ап.33</t>
  </si>
  <si>
    <t>Ап.34</t>
  </si>
  <si>
    <t>Ап.35</t>
  </si>
  <si>
    <t>Ап.36</t>
  </si>
  <si>
    <t>Ап.37</t>
  </si>
  <si>
    <t>Ап.38</t>
  </si>
  <si>
    <t>Ап.39</t>
  </si>
  <si>
    <t>Ап.40</t>
  </si>
  <si>
    <t>Ап.41</t>
  </si>
  <si>
    <t>Ап.42</t>
  </si>
  <si>
    <t>Ап.43</t>
  </si>
  <si>
    <t>Ап.44</t>
  </si>
  <si>
    <t>Ап.45</t>
  </si>
  <si>
    <t>ІV-ти етаж +8.40</t>
  </si>
  <si>
    <t>Ап.46</t>
  </si>
  <si>
    <t>Ап.47</t>
  </si>
  <si>
    <t>Ап.48</t>
  </si>
  <si>
    <t>Ап.49</t>
  </si>
  <si>
    <t>Ап.50</t>
  </si>
  <si>
    <t>Ап.51</t>
  </si>
  <si>
    <t>Ап.52</t>
  </si>
  <si>
    <t>Ап.53</t>
  </si>
  <si>
    <t>Ап.54</t>
  </si>
  <si>
    <t>Ап.55</t>
  </si>
  <si>
    <t>Ап.56</t>
  </si>
  <si>
    <t>Ап.57</t>
  </si>
  <si>
    <t>Ап.58</t>
  </si>
  <si>
    <t>Ап.59</t>
  </si>
  <si>
    <t>Ап.60</t>
  </si>
  <si>
    <t>V-ти етаж +11.20</t>
  </si>
  <si>
    <t>Ап.61</t>
  </si>
  <si>
    <t>Ап.62</t>
  </si>
  <si>
    <t>Ап.63</t>
  </si>
  <si>
    <t>Ап.64</t>
  </si>
  <si>
    <t>Ап.65</t>
  </si>
  <si>
    <t>Ст.66</t>
  </si>
  <si>
    <t>Ст.67</t>
  </si>
  <si>
    <t>Ап.68</t>
  </si>
  <si>
    <t>Ап.69</t>
  </si>
  <si>
    <t>Ап.70</t>
  </si>
  <si>
    <t>Ап.71</t>
  </si>
  <si>
    <t>Ап.72</t>
  </si>
  <si>
    <t>Ст.73</t>
  </si>
  <si>
    <t>/Д.Карагогова/</t>
  </si>
  <si>
    <t>Апартаменты  в Святом Власе, лот 496</t>
  </si>
  <si>
    <t>3 спальни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</si>
</sst>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 лв&quot;_-;\-* #,##0.00&quot; лв&quot;_-;_-* \-??&quot; лв&quot;_-;_-@_-"/>
    <numFmt numFmtId="185" formatCode="_-* #,##0.00\ _л_в_-;\-* #,##0.00\ _л_в_-;_-* \-??\ _л_в_-;_-@_-"/>
    <numFmt numFmtId="186" formatCode="0.000"/>
    <numFmt numFmtId="187" formatCode="[$€-2]\ #,##0.00"/>
  </numFmts>
  <fonts count="45">
    <font>
      <sz val="10"/>
      <name val="Arial"/>
      <family val="0"/>
    </font>
    <font>
      <sz val="12"/>
      <name val="Times New Roman"/>
      <family val="0"/>
    </font>
    <font>
      <sz val="10"/>
      <color indexed="16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b/>
      <sz val="10"/>
      <color indexed="16"/>
      <name val="Arial"/>
      <family val="0"/>
    </font>
    <font>
      <sz val="10"/>
      <color indexed="43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8"/>
      <name val="Arial"/>
      <family val="0"/>
    </font>
    <font>
      <b/>
      <sz val="8"/>
      <color indexed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ill="0" applyBorder="0" applyAlignment="0" applyProtection="0"/>
    <xf numFmtId="176" fontId="0" fillId="0" borderId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ill="0" applyBorder="0" applyAlignment="0" applyProtection="0"/>
    <xf numFmtId="177" fontId="0" fillId="0" borderId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87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4" fillId="34" borderId="10" xfId="0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vertical="center"/>
    </xf>
    <xf numFmtId="186" fontId="4" fillId="34" borderId="10" xfId="0" applyNumberFormat="1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184" fontId="6" fillId="35" borderId="10" xfId="40" applyFont="1" applyFill="1" applyBorder="1" applyAlignment="1" applyProtection="1">
      <alignment vertical="center"/>
      <protection/>
    </xf>
    <xf numFmtId="2" fontId="0" fillId="34" borderId="10" xfId="0" applyNumberFormat="1" applyFill="1" applyBorder="1" applyAlignment="1">
      <alignment vertical="center"/>
    </xf>
    <xf numFmtId="186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2" fontId="2" fillId="34" borderId="10" xfId="0" applyNumberFormat="1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2" fontId="2" fillId="33" borderId="12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184" fontId="6" fillId="34" borderId="10" xfId="4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>
      <alignment vertical="center"/>
    </xf>
    <xf numFmtId="2" fontId="2" fillId="36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0" fillId="36" borderId="10" xfId="0" applyNumberFormat="1" applyFill="1" applyBorder="1" applyAlignment="1">
      <alignment vertical="center"/>
    </xf>
    <xf numFmtId="2" fontId="2" fillId="35" borderId="10" xfId="0" applyNumberFormat="1" applyFont="1" applyFill="1" applyBorder="1" applyAlignment="1">
      <alignment vertical="center"/>
    </xf>
    <xf numFmtId="2" fontId="0" fillId="35" borderId="10" xfId="0" applyNumberFormat="1" applyFill="1" applyBorder="1" applyAlignment="1">
      <alignment vertical="center"/>
    </xf>
    <xf numFmtId="186" fontId="0" fillId="33" borderId="10" xfId="0" applyNumberForma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87" fontId="0" fillId="37" borderId="13" xfId="0" applyNumberFormat="1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186" fontId="8" fillId="34" borderId="10" xfId="0" applyNumberFormat="1" applyFont="1" applyFill="1" applyBorder="1" applyAlignment="1">
      <alignment vertical="center"/>
    </xf>
    <xf numFmtId="2" fontId="2" fillId="34" borderId="11" xfId="0" applyNumberFormat="1" applyFont="1" applyFill="1" applyBorder="1" applyAlignment="1">
      <alignment vertical="center"/>
    </xf>
    <xf numFmtId="187" fontId="2" fillId="34" borderId="11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86" fontId="8" fillId="33" borderId="10" xfId="0" applyNumberFormat="1" applyFont="1" applyFill="1" applyBorder="1" applyAlignment="1">
      <alignment vertical="center"/>
    </xf>
    <xf numFmtId="2" fontId="2" fillId="33" borderId="11" xfId="0" applyNumberFormat="1" applyFont="1" applyFill="1" applyBorder="1" applyAlignment="1">
      <alignment vertical="center"/>
    </xf>
    <xf numFmtId="187" fontId="2" fillId="33" borderId="11" xfId="0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187" fontId="2" fillId="34" borderId="14" xfId="0" applyNumberFormat="1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186" fontId="8" fillId="36" borderId="10" xfId="0" applyNumberFormat="1" applyFont="1" applyFill="1" applyBorder="1" applyAlignment="1">
      <alignment vertical="center"/>
    </xf>
    <xf numFmtId="187" fontId="0" fillId="36" borderId="10" xfId="0" applyNumberFormat="1" applyFont="1" applyFill="1" applyBorder="1" applyAlignment="1">
      <alignment vertical="center"/>
    </xf>
    <xf numFmtId="185" fontId="0" fillId="36" borderId="14" xfId="49" applyFont="1" applyFill="1" applyBorder="1" applyAlignment="1" applyProtection="1">
      <alignment/>
      <protection/>
    </xf>
    <xf numFmtId="0" fontId="0" fillId="36" borderId="10" xfId="0" applyFont="1" applyFill="1" applyBorder="1" applyAlignment="1">
      <alignment horizontal="center"/>
    </xf>
    <xf numFmtId="185" fontId="0" fillId="36" borderId="10" xfId="49" applyFont="1" applyFill="1" applyBorder="1" applyAlignment="1" applyProtection="1">
      <alignment/>
      <protection/>
    </xf>
    <xf numFmtId="187" fontId="0" fillId="33" borderId="10" xfId="0" applyNumberFormat="1" applyFont="1" applyFill="1" applyBorder="1" applyAlignment="1">
      <alignment vertical="center"/>
    </xf>
    <xf numFmtId="185" fontId="0" fillId="0" borderId="10" xfId="49" applyFont="1" applyFill="1" applyBorder="1" applyAlignment="1" applyProtection="1">
      <alignment/>
      <protection/>
    </xf>
    <xf numFmtId="0" fontId="0" fillId="38" borderId="10" xfId="0" applyFont="1" applyFill="1" applyBorder="1" applyAlignment="1">
      <alignment horizontal="center"/>
    </xf>
    <xf numFmtId="186" fontId="8" fillId="35" borderId="10" xfId="0" applyNumberFormat="1" applyFont="1" applyFill="1" applyBorder="1" applyAlignment="1">
      <alignment vertical="center"/>
    </xf>
    <xf numFmtId="187" fontId="0" fillId="35" borderId="10" xfId="0" applyNumberFormat="1" applyFont="1" applyFill="1" applyBorder="1" applyAlignment="1">
      <alignment vertical="center"/>
    </xf>
    <xf numFmtId="185" fontId="0" fillId="35" borderId="10" xfId="49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vertical="center"/>
    </xf>
    <xf numFmtId="187" fontId="2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85" fontId="0" fillId="33" borderId="10" xfId="49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85" fontId="0" fillId="0" borderId="13" xfId="49" applyFont="1" applyFill="1" applyBorder="1" applyAlignment="1" applyProtection="1">
      <alignment/>
      <protection/>
    </xf>
    <xf numFmtId="185" fontId="0" fillId="34" borderId="10" xfId="49" applyFon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87" fontId="2" fillId="33" borderId="10" xfId="0" applyNumberFormat="1" applyFont="1" applyFill="1" applyBorder="1" applyAlignment="1">
      <alignment vertical="center"/>
    </xf>
    <xf numFmtId="187" fontId="2" fillId="33" borderId="0" xfId="0" applyNumberFormat="1" applyFont="1" applyFill="1" applyBorder="1" applyAlignment="1">
      <alignment vertical="center"/>
    </xf>
    <xf numFmtId="187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34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35" borderId="10" xfId="0" applyFont="1" applyFill="1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0" fillId="17" borderId="10" xfId="0" applyFont="1" applyFill="1" applyBorder="1" applyAlignment="1">
      <alignment vertical="center"/>
    </xf>
    <xf numFmtId="2" fontId="2" fillId="17" borderId="10" xfId="0" applyNumberFormat="1" applyFont="1" applyFill="1" applyBorder="1" applyAlignment="1">
      <alignment vertical="center"/>
    </xf>
    <xf numFmtId="2" fontId="0" fillId="17" borderId="10" xfId="0" applyNumberFormat="1" applyFill="1" applyBorder="1" applyAlignment="1">
      <alignment vertical="center"/>
    </xf>
    <xf numFmtId="186" fontId="8" fillId="17" borderId="10" xfId="0" applyNumberFormat="1" applyFont="1" applyFill="1" applyBorder="1" applyAlignment="1">
      <alignment vertical="center"/>
    </xf>
    <xf numFmtId="187" fontId="0" fillId="17" borderId="10" xfId="0" applyNumberFormat="1" applyFont="1" applyFill="1" applyBorder="1" applyAlignment="1">
      <alignment vertical="center"/>
    </xf>
    <xf numFmtId="185" fontId="0" fillId="17" borderId="10" xfId="49" applyFont="1" applyFill="1" applyBorder="1" applyAlignment="1" applyProtection="1">
      <alignment/>
      <protection/>
    </xf>
    <xf numFmtId="0" fontId="0" fillId="17" borderId="11" xfId="0" applyFont="1" applyFill="1" applyBorder="1" applyAlignment="1">
      <alignment horizontal="center"/>
    </xf>
    <xf numFmtId="0" fontId="0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17" borderId="10" xfId="0" applyFill="1" applyBorder="1" applyAlignment="1">
      <alignment vertical="center"/>
    </xf>
    <xf numFmtId="0" fontId="0" fillId="17" borderId="10" xfId="0" applyFont="1" applyFill="1" applyBorder="1" applyAlignment="1">
      <alignment horizontal="center"/>
    </xf>
    <xf numFmtId="0" fontId="0" fillId="17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tabSelected="1" zoomScale="150" zoomScaleNormal="150" zoomScalePageLayoutView="0" workbookViewId="0" topLeftCell="A1">
      <selection activeCell="Q77" sqref="Q77"/>
    </sheetView>
  </sheetViews>
  <sheetFormatPr defaultColWidth="8.8515625" defaultRowHeight="12.75"/>
  <cols>
    <col min="1" max="1" width="1.28515625" style="0" customWidth="1"/>
    <col min="2" max="2" width="7.140625" style="0" customWidth="1"/>
    <col min="3" max="3" width="8.00390625" style="2" customWidth="1"/>
    <col min="4" max="5" width="9.140625" style="2" hidden="1" customWidth="1"/>
    <col min="6" max="6" width="9.140625" style="3" hidden="1" customWidth="1"/>
    <col min="7" max="7" width="9.140625" style="0" hidden="1" customWidth="1"/>
    <col min="8" max="8" width="8.28125" style="4" customWidth="1"/>
    <col min="9" max="9" width="9.140625" style="0" hidden="1" customWidth="1"/>
    <col min="10" max="10" width="8.28125" style="0" customWidth="1"/>
    <col min="11" max="11" width="11.140625" style="2" customWidth="1"/>
    <col min="12" max="12" width="13.421875" style="5" customWidth="1"/>
    <col min="13" max="13" width="9.140625" style="0" hidden="1" customWidth="1"/>
    <col min="14" max="14" width="14.7109375" style="0" customWidth="1"/>
  </cols>
  <sheetData>
    <row r="1" ht="3" customHeight="1">
      <c r="D1" s="6" t="s">
        <v>0</v>
      </c>
    </row>
    <row r="2" spans="2:22" ht="40.5" customHeight="1">
      <c r="B2" s="82" t="s">
        <v>99</v>
      </c>
      <c r="C2" s="79"/>
      <c r="D2" s="79"/>
      <c r="E2" s="79"/>
      <c r="F2" s="79"/>
      <c r="G2" s="79"/>
      <c r="H2" s="79"/>
      <c r="I2" s="79"/>
      <c r="J2" s="79"/>
      <c r="K2" s="79"/>
      <c r="L2" s="81"/>
      <c r="M2" s="81"/>
      <c r="N2" s="81"/>
      <c r="V2" s="65"/>
    </row>
    <row r="4" spans="2:14" ht="21.75" customHeight="1">
      <c r="B4" s="7" t="s">
        <v>1</v>
      </c>
      <c r="C4" s="8" t="s">
        <v>2</v>
      </c>
      <c r="D4" s="9" t="s">
        <v>3</v>
      </c>
      <c r="E4" s="9" t="s">
        <v>4</v>
      </c>
      <c r="F4" s="10" t="s">
        <v>5</v>
      </c>
      <c r="G4" s="7" t="s">
        <v>6</v>
      </c>
      <c r="H4" s="11" t="s">
        <v>7</v>
      </c>
      <c r="I4" s="31" t="s">
        <v>8</v>
      </c>
      <c r="J4" s="11" t="s">
        <v>9</v>
      </c>
      <c r="K4" s="32" t="s">
        <v>10</v>
      </c>
      <c r="L4" s="33" t="s">
        <v>11</v>
      </c>
      <c r="M4" s="34" t="s">
        <v>11</v>
      </c>
      <c r="N4" s="34" t="s">
        <v>12</v>
      </c>
    </row>
    <row r="5" spans="2:29" ht="12.75">
      <c r="B5" s="80" t="s">
        <v>13</v>
      </c>
      <c r="C5" s="80"/>
      <c r="D5" s="13"/>
      <c r="E5" s="14"/>
      <c r="F5" s="15"/>
      <c r="G5" s="16"/>
      <c r="H5" s="17"/>
      <c r="I5" s="35"/>
      <c r="J5" s="17"/>
      <c r="K5" s="36"/>
      <c r="L5" s="37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2:29" ht="12.75">
      <c r="B6" s="16" t="s">
        <v>14</v>
      </c>
      <c r="C6" s="17">
        <v>127.26</v>
      </c>
      <c r="D6" s="16" t="s">
        <v>15</v>
      </c>
      <c r="E6" s="16" t="s">
        <v>15</v>
      </c>
      <c r="F6" s="16" t="s">
        <v>15</v>
      </c>
      <c r="G6" s="16" t="s">
        <v>15</v>
      </c>
      <c r="H6" s="17">
        <v>127.26</v>
      </c>
      <c r="I6" s="35">
        <v>100</v>
      </c>
      <c r="J6" s="17">
        <v>7.47</v>
      </c>
      <c r="K6" s="36">
        <v>128.73</v>
      </c>
      <c r="L6" s="37"/>
      <c r="M6" s="38"/>
      <c r="N6" s="38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2:29" s="1" customFormat="1" ht="12.75">
      <c r="B7" s="18"/>
      <c r="C7" s="19"/>
      <c r="D7" s="20"/>
      <c r="E7" s="20"/>
      <c r="F7" s="20"/>
      <c r="G7" s="20"/>
      <c r="H7" s="21"/>
      <c r="I7" s="40"/>
      <c r="J7" s="21"/>
      <c r="K7" s="41"/>
      <c r="L7" s="42"/>
      <c r="M7" s="43"/>
      <c r="N7" s="43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2:29" ht="12.75">
      <c r="B8" s="78" t="s">
        <v>16</v>
      </c>
      <c r="C8" s="78"/>
      <c r="D8" s="22"/>
      <c r="E8" s="14"/>
      <c r="F8" s="15"/>
      <c r="G8" s="16"/>
      <c r="H8" s="17"/>
      <c r="I8" s="35"/>
      <c r="J8" s="17"/>
      <c r="K8" s="17"/>
      <c r="L8" s="45"/>
      <c r="M8" s="46"/>
      <c r="N8" s="47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</row>
    <row r="9" spans="2:29" ht="12.75">
      <c r="B9" s="83" t="s">
        <v>17</v>
      </c>
      <c r="C9" s="84">
        <v>47.14</v>
      </c>
      <c r="D9" s="85">
        <v>1</v>
      </c>
      <c r="E9" s="83">
        <v>0.94</v>
      </c>
      <c r="F9" s="83" t="s">
        <v>15</v>
      </c>
      <c r="G9" s="83" t="s">
        <v>15</v>
      </c>
      <c r="H9" s="84">
        <f aca="true" t="shared" si="0" ref="H9:H23">ROUND(C9*D9*E9,2)</f>
        <v>44.31</v>
      </c>
      <c r="I9" s="86">
        <f>ROUND(H9/$H$95*100,3)</f>
        <v>1.205</v>
      </c>
      <c r="J9" s="84">
        <f>ROUND(I9*$J$95/100,2)</f>
        <v>7.45</v>
      </c>
      <c r="K9" s="84">
        <f>ROUND(C9+J9,2)</f>
        <v>54.59</v>
      </c>
      <c r="L9" s="87">
        <v>37980</v>
      </c>
      <c r="M9" s="88">
        <f>K9*800</f>
        <v>43672</v>
      </c>
      <c r="N9" s="89" t="s">
        <v>18</v>
      </c>
      <c r="O9" s="90" t="s">
        <v>19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2:14" ht="12.75" hidden="1">
      <c r="B10" s="23" t="s">
        <v>20</v>
      </c>
      <c r="C10" s="24">
        <v>45.28</v>
      </c>
      <c r="D10" s="23">
        <v>1.04</v>
      </c>
      <c r="E10" s="23">
        <v>0.94</v>
      </c>
      <c r="F10" s="23" t="s">
        <v>15</v>
      </c>
      <c r="G10" s="23" t="s">
        <v>15</v>
      </c>
      <c r="H10" s="24">
        <f t="shared" si="0"/>
        <v>44.27</v>
      </c>
      <c r="I10" s="48">
        <f aca="true" t="shared" si="1" ref="I10:I23">ROUND(H10/$H$95*100,3)</f>
        <v>1.204</v>
      </c>
      <c r="J10" s="24">
        <f aca="true" t="shared" si="2" ref="J10:J23">ROUND(I10*$J$95/100,2)</f>
        <v>7.44</v>
      </c>
      <c r="K10" s="24">
        <f aca="true" t="shared" si="3" ref="K10:K23">ROUND(C10+J10,2)</f>
        <v>52.72</v>
      </c>
      <c r="L10" s="49">
        <f aca="true" t="shared" si="4" ref="L10:L18">M10*1.05</f>
        <v>44284.8</v>
      </c>
      <c r="M10" s="50">
        <f aca="true" t="shared" si="5" ref="M10:M23">K10*800</f>
        <v>42176</v>
      </c>
      <c r="N10" s="51" t="s">
        <v>21</v>
      </c>
    </row>
    <row r="11" spans="2:14" ht="12.75" hidden="1">
      <c r="B11" s="23" t="s">
        <v>22</v>
      </c>
      <c r="C11" s="24">
        <v>44.61</v>
      </c>
      <c r="D11" s="23">
        <v>1.04</v>
      </c>
      <c r="E11" s="23">
        <v>0.94</v>
      </c>
      <c r="F11" s="23" t="s">
        <v>15</v>
      </c>
      <c r="G11" s="23" t="s">
        <v>15</v>
      </c>
      <c r="H11" s="24">
        <f t="shared" si="0"/>
        <v>43.61</v>
      </c>
      <c r="I11" s="48">
        <f t="shared" si="1"/>
        <v>1.186</v>
      </c>
      <c r="J11" s="24">
        <f t="shared" si="2"/>
        <v>7.33</v>
      </c>
      <c r="K11" s="24">
        <f t="shared" si="3"/>
        <v>51.94</v>
      </c>
      <c r="L11" s="49">
        <f t="shared" si="4"/>
        <v>43629.6</v>
      </c>
      <c r="M11" s="52">
        <f t="shared" si="5"/>
        <v>41552</v>
      </c>
      <c r="N11" s="51" t="s">
        <v>21</v>
      </c>
    </row>
    <row r="12" spans="2:14" ht="12" customHeight="1">
      <c r="B12" s="20" t="s">
        <v>23</v>
      </c>
      <c r="C12" s="21">
        <v>46.09</v>
      </c>
      <c r="D12" s="25">
        <v>1</v>
      </c>
      <c r="E12" s="20">
        <v>0.94</v>
      </c>
      <c r="F12" s="20" t="s">
        <v>15</v>
      </c>
      <c r="G12" s="20" t="s">
        <v>15</v>
      </c>
      <c r="H12" s="21">
        <f t="shared" si="0"/>
        <v>43.32</v>
      </c>
      <c r="I12" s="40">
        <f t="shared" si="1"/>
        <v>1.178</v>
      </c>
      <c r="J12" s="21">
        <f t="shared" si="2"/>
        <v>7.28</v>
      </c>
      <c r="K12" s="21">
        <f t="shared" si="3"/>
        <v>53.37</v>
      </c>
      <c r="L12" s="53">
        <v>44830.8</v>
      </c>
      <c r="M12" s="54">
        <f t="shared" si="5"/>
        <v>42696</v>
      </c>
      <c r="N12" s="55" t="s">
        <v>18</v>
      </c>
    </row>
    <row r="13" spans="2:14" ht="12.75" hidden="1">
      <c r="B13" s="23" t="s">
        <v>24</v>
      </c>
      <c r="C13" s="24">
        <v>46.09</v>
      </c>
      <c r="D13" s="26">
        <v>1</v>
      </c>
      <c r="E13" s="23">
        <v>0.94</v>
      </c>
      <c r="F13" s="23" t="s">
        <v>15</v>
      </c>
      <c r="G13" s="23" t="s">
        <v>15</v>
      </c>
      <c r="H13" s="24">
        <f t="shared" si="0"/>
        <v>43.32</v>
      </c>
      <c r="I13" s="48">
        <f t="shared" si="1"/>
        <v>1.178</v>
      </c>
      <c r="J13" s="24">
        <f t="shared" si="2"/>
        <v>7.28</v>
      </c>
      <c r="K13" s="24">
        <f t="shared" si="3"/>
        <v>53.37</v>
      </c>
      <c r="L13" s="49">
        <f t="shared" si="4"/>
        <v>44830.8</v>
      </c>
      <c r="M13" s="52">
        <f t="shared" si="5"/>
        <v>42696</v>
      </c>
      <c r="N13" s="51" t="s">
        <v>21</v>
      </c>
    </row>
    <row r="14" spans="2:14" ht="12.75" hidden="1">
      <c r="B14" s="23" t="s">
        <v>25</v>
      </c>
      <c r="C14" s="24">
        <v>45.26</v>
      </c>
      <c r="D14" s="23">
        <v>1.04</v>
      </c>
      <c r="E14" s="23">
        <v>0.94</v>
      </c>
      <c r="F14" s="23" t="s">
        <v>15</v>
      </c>
      <c r="G14" s="23" t="s">
        <v>15</v>
      </c>
      <c r="H14" s="24">
        <f t="shared" si="0"/>
        <v>44.25</v>
      </c>
      <c r="I14" s="48">
        <f t="shared" si="1"/>
        <v>1.203</v>
      </c>
      <c r="J14" s="24">
        <f t="shared" si="2"/>
        <v>7.43</v>
      </c>
      <c r="K14" s="24">
        <f t="shared" si="3"/>
        <v>52.69</v>
      </c>
      <c r="L14" s="49">
        <f t="shared" si="4"/>
        <v>44259.6</v>
      </c>
      <c r="M14" s="52">
        <f t="shared" si="5"/>
        <v>42152</v>
      </c>
      <c r="N14" s="51" t="s">
        <v>26</v>
      </c>
    </row>
    <row r="15" spans="2:15" ht="12.75" hidden="1">
      <c r="B15" s="23" t="s">
        <v>27</v>
      </c>
      <c r="C15" s="24">
        <v>49.46</v>
      </c>
      <c r="D15" s="26">
        <v>1</v>
      </c>
      <c r="E15" s="23">
        <v>0.94</v>
      </c>
      <c r="F15" s="23" t="s">
        <v>15</v>
      </c>
      <c r="G15" s="23" t="s">
        <v>15</v>
      </c>
      <c r="H15" s="24">
        <f t="shared" si="0"/>
        <v>46.49</v>
      </c>
      <c r="I15" s="48">
        <f t="shared" si="1"/>
        <v>1.264</v>
      </c>
      <c r="J15" s="24">
        <f t="shared" si="2"/>
        <v>7.81</v>
      </c>
      <c r="K15" s="24">
        <f t="shared" si="3"/>
        <v>57.27</v>
      </c>
      <c r="L15" s="49">
        <v>43300</v>
      </c>
      <c r="M15" s="52">
        <f t="shared" si="5"/>
        <v>45816</v>
      </c>
      <c r="N15" s="51" t="s">
        <v>21</v>
      </c>
      <c r="O15" s="1"/>
    </row>
    <row r="16" spans="2:15" ht="13.5" customHeight="1" hidden="1">
      <c r="B16" s="23" t="s">
        <v>28</v>
      </c>
      <c r="C16" s="24">
        <v>50.59</v>
      </c>
      <c r="D16" s="26">
        <v>1.01</v>
      </c>
      <c r="E16" s="23">
        <v>0.94</v>
      </c>
      <c r="F16" s="23" t="s">
        <v>15</v>
      </c>
      <c r="G16" s="23" t="s">
        <v>15</v>
      </c>
      <c r="H16" s="24">
        <f t="shared" si="0"/>
        <v>48.03</v>
      </c>
      <c r="I16" s="48">
        <f t="shared" si="1"/>
        <v>1.306</v>
      </c>
      <c r="J16" s="24">
        <f t="shared" si="2"/>
        <v>8.07</v>
      </c>
      <c r="K16" s="24">
        <f t="shared" si="3"/>
        <v>58.66</v>
      </c>
      <c r="L16" s="49">
        <v>44300</v>
      </c>
      <c r="M16" s="52">
        <f t="shared" si="5"/>
        <v>46928</v>
      </c>
      <c r="N16" s="51" t="s">
        <v>21</v>
      </c>
      <c r="O16" s="1"/>
    </row>
    <row r="17" spans="2:14" ht="13.5" customHeight="1" hidden="1">
      <c r="B17" s="12" t="s">
        <v>29</v>
      </c>
      <c r="C17" s="27">
        <v>44.93</v>
      </c>
      <c r="D17" s="28">
        <v>1.01</v>
      </c>
      <c r="E17" s="12">
        <v>0.94</v>
      </c>
      <c r="F17" s="12" t="s">
        <v>15</v>
      </c>
      <c r="G17" s="12" t="s">
        <v>15</v>
      </c>
      <c r="H17" s="27">
        <f t="shared" si="0"/>
        <v>42.66</v>
      </c>
      <c r="I17" s="56">
        <f t="shared" si="1"/>
        <v>1.16</v>
      </c>
      <c r="J17" s="27">
        <f t="shared" si="2"/>
        <v>7.17</v>
      </c>
      <c r="K17" s="27">
        <f t="shared" si="3"/>
        <v>52.1</v>
      </c>
      <c r="L17" s="57">
        <v>43764</v>
      </c>
      <c r="M17" s="58">
        <f t="shared" si="5"/>
        <v>41680</v>
      </c>
      <c r="N17" s="59" t="s">
        <v>26</v>
      </c>
    </row>
    <row r="18" spans="2:14" ht="13.5" customHeight="1" hidden="1">
      <c r="B18" s="23" t="s">
        <v>30</v>
      </c>
      <c r="C18" s="24">
        <v>45.13</v>
      </c>
      <c r="D18" s="23">
        <v>0.98</v>
      </c>
      <c r="E18" s="23">
        <v>0.94</v>
      </c>
      <c r="F18" s="23" t="s">
        <v>15</v>
      </c>
      <c r="G18" s="23" t="s">
        <v>15</v>
      </c>
      <c r="H18" s="24">
        <f t="shared" si="0"/>
        <v>41.57</v>
      </c>
      <c r="I18" s="48">
        <f t="shared" si="1"/>
        <v>1.13</v>
      </c>
      <c r="J18" s="24">
        <f t="shared" si="2"/>
        <v>6.98</v>
      </c>
      <c r="K18" s="24">
        <f t="shared" si="3"/>
        <v>52.11</v>
      </c>
      <c r="L18" s="49">
        <f t="shared" si="4"/>
        <v>43772.4</v>
      </c>
      <c r="M18" s="52">
        <f t="shared" si="5"/>
        <v>41688</v>
      </c>
      <c r="N18" s="51" t="s">
        <v>21</v>
      </c>
    </row>
    <row r="19" spans="2:14" ht="13.5" customHeight="1">
      <c r="B19" s="20" t="s">
        <v>31</v>
      </c>
      <c r="C19" s="21">
        <v>52.02</v>
      </c>
      <c r="D19" s="25">
        <v>1.01</v>
      </c>
      <c r="E19" s="20">
        <v>0.94</v>
      </c>
      <c r="F19" s="20" t="s">
        <v>15</v>
      </c>
      <c r="G19" s="20" t="s">
        <v>15</v>
      </c>
      <c r="H19" s="21">
        <f t="shared" si="0"/>
        <v>49.39</v>
      </c>
      <c r="I19" s="40">
        <f t="shared" si="1"/>
        <v>1.343</v>
      </c>
      <c r="J19" s="21">
        <f t="shared" si="2"/>
        <v>8.3</v>
      </c>
      <c r="K19" s="21">
        <f t="shared" si="3"/>
        <v>60.32</v>
      </c>
      <c r="L19" s="53">
        <v>50668.8</v>
      </c>
      <c r="M19" s="54">
        <f t="shared" si="5"/>
        <v>48256</v>
      </c>
      <c r="N19" s="55" t="s">
        <v>18</v>
      </c>
    </row>
    <row r="20" spans="2:14" ht="13.5" customHeight="1">
      <c r="B20" s="20" t="s">
        <v>32</v>
      </c>
      <c r="C20" s="21">
        <v>52.02</v>
      </c>
      <c r="D20" s="25">
        <v>1.03</v>
      </c>
      <c r="E20" s="20">
        <v>0.94</v>
      </c>
      <c r="F20" s="20" t="s">
        <v>15</v>
      </c>
      <c r="G20" s="20" t="s">
        <v>15</v>
      </c>
      <c r="H20" s="21">
        <f t="shared" si="0"/>
        <v>50.37</v>
      </c>
      <c r="I20" s="40">
        <f t="shared" si="1"/>
        <v>1.37</v>
      </c>
      <c r="J20" s="21">
        <f t="shared" si="2"/>
        <v>8.47</v>
      </c>
      <c r="K20" s="21">
        <f t="shared" si="3"/>
        <v>60.49</v>
      </c>
      <c r="L20" s="53">
        <v>50811.6</v>
      </c>
      <c r="M20" s="54">
        <f t="shared" si="5"/>
        <v>48392</v>
      </c>
      <c r="N20" s="55" t="s">
        <v>18</v>
      </c>
    </row>
    <row r="21" spans="2:14" ht="13.5" customHeight="1">
      <c r="B21" s="20" t="s">
        <v>33</v>
      </c>
      <c r="C21" s="21">
        <v>45.13</v>
      </c>
      <c r="D21" s="20">
        <v>1.02</v>
      </c>
      <c r="E21" s="20">
        <v>0.94</v>
      </c>
      <c r="F21" s="20" t="s">
        <v>15</v>
      </c>
      <c r="G21" s="20" t="s">
        <v>15</v>
      </c>
      <c r="H21" s="21">
        <f t="shared" si="0"/>
        <v>43.27</v>
      </c>
      <c r="I21" s="40">
        <f t="shared" si="1"/>
        <v>1.177</v>
      </c>
      <c r="J21" s="21">
        <f t="shared" si="2"/>
        <v>7.27</v>
      </c>
      <c r="K21" s="21">
        <f t="shared" si="3"/>
        <v>52.4</v>
      </c>
      <c r="L21" s="53">
        <v>44016</v>
      </c>
      <c r="M21" s="54">
        <f t="shared" si="5"/>
        <v>41920</v>
      </c>
      <c r="N21" s="55" t="s">
        <v>18</v>
      </c>
    </row>
    <row r="22" spans="2:14" ht="13.5" customHeight="1">
      <c r="B22" s="20" t="s">
        <v>34</v>
      </c>
      <c r="C22" s="21">
        <v>45.13</v>
      </c>
      <c r="D22" s="20">
        <v>1.02</v>
      </c>
      <c r="E22" s="20">
        <v>0.94</v>
      </c>
      <c r="F22" s="20" t="s">
        <v>15</v>
      </c>
      <c r="G22" s="20" t="s">
        <v>15</v>
      </c>
      <c r="H22" s="21">
        <f t="shared" si="0"/>
        <v>43.27</v>
      </c>
      <c r="I22" s="40">
        <f t="shared" si="1"/>
        <v>1.177</v>
      </c>
      <c r="J22" s="21">
        <f t="shared" si="2"/>
        <v>7.27</v>
      </c>
      <c r="K22" s="21">
        <f t="shared" si="3"/>
        <v>52.4</v>
      </c>
      <c r="L22" s="53">
        <v>44016</v>
      </c>
      <c r="M22" s="54">
        <f t="shared" si="5"/>
        <v>41920</v>
      </c>
      <c r="N22" s="55" t="s">
        <v>18</v>
      </c>
    </row>
    <row r="23" spans="2:14" ht="13.5" customHeight="1">
      <c r="B23" s="20" t="s">
        <v>35</v>
      </c>
      <c r="C23" s="21">
        <v>50.06</v>
      </c>
      <c r="D23" s="25">
        <v>1.02</v>
      </c>
      <c r="E23" s="20">
        <v>0.94</v>
      </c>
      <c r="F23" s="20" t="s">
        <v>15</v>
      </c>
      <c r="G23" s="20" t="s">
        <v>15</v>
      </c>
      <c r="H23" s="21">
        <f t="shared" si="0"/>
        <v>48</v>
      </c>
      <c r="I23" s="40">
        <f t="shared" si="1"/>
        <v>1.305</v>
      </c>
      <c r="J23" s="21">
        <f t="shared" si="2"/>
        <v>8.06</v>
      </c>
      <c r="K23" s="21">
        <f t="shared" si="3"/>
        <v>58.12</v>
      </c>
      <c r="L23" s="53">
        <v>48820.8</v>
      </c>
      <c r="M23" s="54">
        <f t="shared" si="5"/>
        <v>46496</v>
      </c>
      <c r="N23" s="55" t="s">
        <v>18</v>
      </c>
    </row>
    <row r="24" spans="2:13" ht="13.5" customHeight="1" hidden="1">
      <c r="B24" s="16"/>
      <c r="C24" s="17">
        <f>SUM(C9:C23)</f>
        <v>708.94</v>
      </c>
      <c r="D24" s="14"/>
      <c r="E24" s="14"/>
      <c r="F24" s="15"/>
      <c r="G24" s="16"/>
      <c r="H24" s="17">
        <f>SUM(H9:H23)</f>
        <v>676.1299999999999</v>
      </c>
      <c r="I24" s="35">
        <f>SUM(I9:I23)</f>
        <v>18.386</v>
      </c>
      <c r="J24" s="17">
        <f>SUM(J9:J23)</f>
        <v>113.61</v>
      </c>
      <c r="K24" s="17">
        <f>SUM(K9:K23)</f>
        <v>822.5500000000001</v>
      </c>
      <c r="L24" s="53">
        <f>M24*1.05</f>
        <v>0</v>
      </c>
      <c r="M24" s="39"/>
    </row>
    <row r="25" spans="2:13" s="1" customFormat="1" ht="13.5" customHeight="1">
      <c r="B25" s="18"/>
      <c r="C25" s="19"/>
      <c r="D25" s="25"/>
      <c r="E25" s="25"/>
      <c r="F25" s="29"/>
      <c r="G25" s="20"/>
      <c r="H25" s="21"/>
      <c r="I25" s="40"/>
      <c r="J25" s="21"/>
      <c r="K25" s="60"/>
      <c r="L25" s="53"/>
      <c r="M25" s="44"/>
    </row>
    <row r="26" spans="2:14" ht="13.5" customHeight="1">
      <c r="B26" s="78" t="s">
        <v>36</v>
      </c>
      <c r="C26" s="78"/>
      <c r="D26" s="22"/>
      <c r="E26" s="14"/>
      <c r="F26" s="15"/>
      <c r="G26" s="16"/>
      <c r="H26" s="17"/>
      <c r="I26" s="35"/>
      <c r="J26" s="17"/>
      <c r="K26" s="17"/>
      <c r="L26" s="61"/>
      <c r="M26" s="62"/>
      <c r="N26" s="62"/>
    </row>
    <row r="27" spans="2:14" ht="13.5" customHeight="1">
      <c r="B27" s="20" t="s">
        <v>37</v>
      </c>
      <c r="C27" s="21">
        <v>57.88</v>
      </c>
      <c r="D27" s="20">
        <v>1.03</v>
      </c>
      <c r="E27" s="20">
        <v>1.03</v>
      </c>
      <c r="F27" s="20" t="s">
        <v>15</v>
      </c>
      <c r="G27" s="20" t="s">
        <v>15</v>
      </c>
      <c r="H27" s="21">
        <f aca="true" t="shared" si="6" ref="H27:H41">ROUND(C27*D27*E27,2)</f>
        <v>61.4</v>
      </c>
      <c r="I27" s="40">
        <f>ROUND(H27/$H$95*100,3)</f>
        <v>1.67</v>
      </c>
      <c r="J27" s="21">
        <f>ROUND(I27*$J$95/100,2)</f>
        <v>10.32</v>
      </c>
      <c r="K27" s="21">
        <f>ROUND(C27+J27,2)</f>
        <v>68.2</v>
      </c>
      <c r="L27" s="53">
        <v>57288</v>
      </c>
      <c r="M27" s="54">
        <f aca="true" t="shared" si="7" ref="M27:M41">K27*800</f>
        <v>54560</v>
      </c>
      <c r="N27" s="63" t="s">
        <v>18</v>
      </c>
    </row>
    <row r="28" spans="2:15" ht="12.75" customHeight="1">
      <c r="B28" s="30" t="s">
        <v>38</v>
      </c>
      <c r="C28" s="21">
        <v>45.09</v>
      </c>
      <c r="D28" s="30">
        <v>1.04</v>
      </c>
      <c r="E28" s="30">
        <v>1.03</v>
      </c>
      <c r="F28" s="30" t="s">
        <v>15</v>
      </c>
      <c r="G28" s="30" t="s">
        <v>15</v>
      </c>
      <c r="H28" s="21">
        <f t="shared" si="6"/>
        <v>48.3</v>
      </c>
      <c r="I28" s="40">
        <f aca="true" t="shared" si="8" ref="I28:I41">ROUND(H28/$H$95*100,3)</f>
        <v>1.313</v>
      </c>
      <c r="J28" s="21">
        <f aca="true" t="shared" si="9" ref="J28:J41">ROUND(I28*$J$95/100,2)</f>
        <v>8.11</v>
      </c>
      <c r="K28" s="21">
        <f aca="true" t="shared" si="10" ref="K28:K41">ROUND(C28+J28,2)</f>
        <v>53.2</v>
      </c>
      <c r="L28" s="53">
        <v>39900</v>
      </c>
      <c r="M28" s="64">
        <f t="shared" si="7"/>
        <v>42560</v>
      </c>
      <c r="N28" s="63" t="s">
        <v>18</v>
      </c>
      <c r="O28" t="s">
        <v>19</v>
      </c>
    </row>
    <row r="29" spans="2:14" ht="13.5" customHeight="1" hidden="1">
      <c r="B29" s="23" t="s">
        <v>39</v>
      </c>
      <c r="C29" s="24">
        <v>44.61</v>
      </c>
      <c r="D29" s="23">
        <v>1.04</v>
      </c>
      <c r="E29" s="23">
        <v>1.03</v>
      </c>
      <c r="F29" s="23" t="s">
        <v>15</v>
      </c>
      <c r="G29" s="23" t="s">
        <v>15</v>
      </c>
      <c r="H29" s="24">
        <f t="shared" si="6"/>
        <v>47.79</v>
      </c>
      <c r="I29" s="48">
        <f t="shared" si="8"/>
        <v>1.3</v>
      </c>
      <c r="J29" s="24">
        <f t="shared" si="9"/>
        <v>8.03</v>
      </c>
      <c r="K29" s="24">
        <f t="shared" si="10"/>
        <v>52.64</v>
      </c>
      <c r="L29" s="49">
        <f aca="true" t="shared" si="11" ref="L29:L38">M29*1.05</f>
        <v>44217.6</v>
      </c>
      <c r="M29" s="52">
        <f t="shared" si="7"/>
        <v>42112</v>
      </c>
      <c r="N29" s="51" t="s">
        <v>21</v>
      </c>
    </row>
    <row r="30" spans="2:14" ht="13.5" customHeight="1" hidden="1">
      <c r="B30" s="23" t="s">
        <v>40</v>
      </c>
      <c r="C30" s="24">
        <v>46.09</v>
      </c>
      <c r="D30" s="26">
        <v>1</v>
      </c>
      <c r="E30" s="23">
        <v>1.03</v>
      </c>
      <c r="F30" s="23" t="s">
        <v>15</v>
      </c>
      <c r="G30" s="23" t="s">
        <v>15</v>
      </c>
      <c r="H30" s="24">
        <f t="shared" si="6"/>
        <v>47.47</v>
      </c>
      <c r="I30" s="48">
        <f t="shared" si="8"/>
        <v>1.291</v>
      </c>
      <c r="J30" s="24">
        <f t="shared" si="9"/>
        <v>7.98</v>
      </c>
      <c r="K30" s="24">
        <f t="shared" si="10"/>
        <v>54.07</v>
      </c>
      <c r="L30" s="49">
        <f t="shared" si="11"/>
        <v>45418.8</v>
      </c>
      <c r="M30" s="52">
        <f t="shared" si="7"/>
        <v>43256</v>
      </c>
      <c r="N30" s="51" t="s">
        <v>21</v>
      </c>
    </row>
    <row r="31" spans="2:14" ht="13.5" customHeight="1" hidden="1">
      <c r="B31" s="23" t="s">
        <v>41</v>
      </c>
      <c r="C31" s="24">
        <v>46.09</v>
      </c>
      <c r="D31" s="26">
        <v>1</v>
      </c>
      <c r="E31" s="23">
        <v>1.03</v>
      </c>
      <c r="F31" s="23" t="s">
        <v>15</v>
      </c>
      <c r="G31" s="23" t="s">
        <v>15</v>
      </c>
      <c r="H31" s="24">
        <f t="shared" si="6"/>
        <v>47.47</v>
      </c>
      <c r="I31" s="48">
        <f t="shared" si="8"/>
        <v>1.291</v>
      </c>
      <c r="J31" s="24">
        <f t="shared" si="9"/>
        <v>7.98</v>
      </c>
      <c r="K31" s="24">
        <f t="shared" si="10"/>
        <v>54.07</v>
      </c>
      <c r="L31" s="49">
        <f t="shared" si="11"/>
        <v>45418.8</v>
      </c>
      <c r="M31" s="52">
        <f t="shared" si="7"/>
        <v>43256</v>
      </c>
      <c r="N31" s="51" t="s">
        <v>21</v>
      </c>
    </row>
    <row r="32" spans="2:14" ht="13.5" customHeight="1" hidden="1">
      <c r="B32" s="23" t="s">
        <v>42</v>
      </c>
      <c r="C32" s="24">
        <v>45.26</v>
      </c>
      <c r="D32" s="23">
        <v>1.04</v>
      </c>
      <c r="E32" s="23">
        <v>1.03</v>
      </c>
      <c r="F32" s="23" t="s">
        <v>15</v>
      </c>
      <c r="G32" s="23" t="s">
        <v>15</v>
      </c>
      <c r="H32" s="24">
        <f t="shared" si="6"/>
        <v>48.48</v>
      </c>
      <c r="I32" s="48">
        <f t="shared" si="8"/>
        <v>1.318</v>
      </c>
      <c r="J32" s="24">
        <f t="shared" si="9"/>
        <v>8.14</v>
      </c>
      <c r="K32" s="24">
        <f t="shared" si="10"/>
        <v>53.4</v>
      </c>
      <c r="L32" s="49">
        <f t="shared" si="11"/>
        <v>44856</v>
      </c>
      <c r="M32" s="52">
        <f t="shared" si="7"/>
        <v>42720</v>
      </c>
      <c r="N32" s="51" t="s">
        <v>21</v>
      </c>
    </row>
    <row r="33" spans="2:15" ht="13.5" customHeight="1" hidden="1">
      <c r="B33" s="23" t="s">
        <v>43</v>
      </c>
      <c r="C33" s="24">
        <v>49.46</v>
      </c>
      <c r="D33" s="26">
        <v>1</v>
      </c>
      <c r="E33" s="23">
        <v>1.03</v>
      </c>
      <c r="F33" s="23" t="s">
        <v>15</v>
      </c>
      <c r="G33" s="23" t="s">
        <v>15</v>
      </c>
      <c r="H33" s="24">
        <f t="shared" si="6"/>
        <v>50.94</v>
      </c>
      <c r="I33" s="48">
        <f t="shared" si="8"/>
        <v>1.385</v>
      </c>
      <c r="J33" s="24">
        <f t="shared" si="9"/>
        <v>8.56</v>
      </c>
      <c r="K33" s="24">
        <f t="shared" si="10"/>
        <v>58.02</v>
      </c>
      <c r="L33" s="49">
        <v>43800</v>
      </c>
      <c r="M33" s="52">
        <f t="shared" si="7"/>
        <v>46416</v>
      </c>
      <c r="N33" s="51" t="s">
        <v>21</v>
      </c>
      <c r="O33" s="65"/>
    </row>
    <row r="34" spans="2:15" ht="13.5" customHeight="1">
      <c r="B34" s="20" t="s">
        <v>44</v>
      </c>
      <c r="C34" s="21">
        <v>50.59</v>
      </c>
      <c r="D34" s="25">
        <v>1.01</v>
      </c>
      <c r="E34" s="20">
        <v>1.03</v>
      </c>
      <c r="F34" s="20" t="s">
        <v>15</v>
      </c>
      <c r="G34" s="20" t="s">
        <v>15</v>
      </c>
      <c r="H34" s="21">
        <f t="shared" si="6"/>
        <v>52.63</v>
      </c>
      <c r="I34" s="40">
        <f t="shared" si="8"/>
        <v>1.431</v>
      </c>
      <c r="J34" s="21">
        <f t="shared" si="9"/>
        <v>8.84</v>
      </c>
      <c r="K34" s="21">
        <f t="shared" si="10"/>
        <v>59.43</v>
      </c>
      <c r="L34" s="53">
        <v>44800</v>
      </c>
      <c r="M34" s="64">
        <f t="shared" si="7"/>
        <v>47544</v>
      </c>
      <c r="N34" s="63" t="s">
        <v>18</v>
      </c>
      <c r="O34" s="1" t="s">
        <v>19</v>
      </c>
    </row>
    <row r="35" spans="2:14" ht="12.75" customHeight="1">
      <c r="B35" s="20" t="s">
        <v>45</v>
      </c>
      <c r="C35" s="21">
        <v>44.93</v>
      </c>
      <c r="D35" s="25">
        <v>1.01</v>
      </c>
      <c r="E35" s="20">
        <v>1.03</v>
      </c>
      <c r="F35" s="20"/>
      <c r="G35" s="20"/>
      <c r="H35" s="21">
        <f t="shared" si="6"/>
        <v>46.74</v>
      </c>
      <c r="I35" s="40">
        <f t="shared" si="8"/>
        <v>1.271</v>
      </c>
      <c r="J35" s="21">
        <f t="shared" si="9"/>
        <v>7.85</v>
      </c>
      <c r="K35" s="21">
        <f t="shared" si="10"/>
        <v>52.78</v>
      </c>
      <c r="L35" s="53">
        <v>44335.2</v>
      </c>
      <c r="M35" s="54">
        <f t="shared" si="7"/>
        <v>42224</v>
      </c>
      <c r="N35" s="63" t="s">
        <v>18</v>
      </c>
    </row>
    <row r="36" spans="2:14" ht="0.75" customHeight="1" hidden="1">
      <c r="B36" s="23" t="s">
        <v>46</v>
      </c>
      <c r="C36" s="24">
        <v>45.13</v>
      </c>
      <c r="D36" s="23">
        <v>0.98</v>
      </c>
      <c r="E36" s="23">
        <v>1.03</v>
      </c>
      <c r="F36" s="23" t="s">
        <v>15</v>
      </c>
      <c r="G36" s="23" t="s">
        <v>15</v>
      </c>
      <c r="H36" s="24">
        <f t="shared" si="6"/>
        <v>45.55</v>
      </c>
      <c r="I36" s="48">
        <f t="shared" si="8"/>
        <v>1.239</v>
      </c>
      <c r="J36" s="24">
        <f t="shared" si="9"/>
        <v>7.66</v>
      </c>
      <c r="K36" s="24">
        <f t="shared" si="10"/>
        <v>52.79</v>
      </c>
      <c r="L36" s="49">
        <f t="shared" si="11"/>
        <v>44343.6</v>
      </c>
      <c r="M36" s="52">
        <f t="shared" si="7"/>
        <v>42232</v>
      </c>
      <c r="N36" s="51" t="s">
        <v>21</v>
      </c>
    </row>
    <row r="37" spans="2:14" ht="13.5" customHeight="1" hidden="1">
      <c r="B37" s="23" t="s">
        <v>47</v>
      </c>
      <c r="C37" s="24">
        <v>55.9</v>
      </c>
      <c r="D37" s="26">
        <v>1.04</v>
      </c>
      <c r="E37" s="23">
        <v>1.03</v>
      </c>
      <c r="F37" s="23" t="s">
        <v>15</v>
      </c>
      <c r="G37" s="23" t="s">
        <v>15</v>
      </c>
      <c r="H37" s="24">
        <f t="shared" si="6"/>
        <v>59.88</v>
      </c>
      <c r="I37" s="48">
        <f t="shared" si="8"/>
        <v>1.628</v>
      </c>
      <c r="J37" s="24">
        <f t="shared" si="9"/>
        <v>10.06</v>
      </c>
      <c r="K37" s="24">
        <f t="shared" si="10"/>
        <v>65.96</v>
      </c>
      <c r="L37" s="49">
        <f t="shared" si="11"/>
        <v>55406.399999999994</v>
      </c>
      <c r="M37" s="52">
        <f t="shared" si="7"/>
        <v>52767.99999999999</v>
      </c>
      <c r="N37" s="51" t="s">
        <v>21</v>
      </c>
    </row>
    <row r="38" spans="2:14" ht="13.5" customHeight="1" hidden="1">
      <c r="B38" s="23" t="s">
        <v>48</v>
      </c>
      <c r="C38" s="24">
        <v>55.9</v>
      </c>
      <c r="D38" s="26">
        <v>1.04</v>
      </c>
      <c r="E38" s="23">
        <v>1.03</v>
      </c>
      <c r="F38" s="23" t="s">
        <v>15</v>
      </c>
      <c r="G38" s="23" t="s">
        <v>15</v>
      </c>
      <c r="H38" s="24">
        <f t="shared" si="6"/>
        <v>59.88</v>
      </c>
      <c r="I38" s="48">
        <f t="shared" si="8"/>
        <v>1.628</v>
      </c>
      <c r="J38" s="24">
        <f t="shared" si="9"/>
        <v>10.06</v>
      </c>
      <c r="K38" s="24">
        <f t="shared" si="10"/>
        <v>65.96</v>
      </c>
      <c r="L38" s="49">
        <f t="shared" si="11"/>
        <v>55406.399999999994</v>
      </c>
      <c r="M38" s="52">
        <f t="shared" si="7"/>
        <v>52767.99999999999</v>
      </c>
      <c r="N38" s="51" t="s">
        <v>21</v>
      </c>
    </row>
    <row r="39" spans="2:15" ht="13.5" customHeight="1">
      <c r="B39" s="20" t="s">
        <v>49</v>
      </c>
      <c r="C39" s="21">
        <v>45.13</v>
      </c>
      <c r="D39" s="20">
        <v>1.02</v>
      </c>
      <c r="E39" s="20">
        <v>1.03</v>
      </c>
      <c r="F39" s="20" t="s">
        <v>15</v>
      </c>
      <c r="G39" s="20" t="s">
        <v>15</v>
      </c>
      <c r="H39" s="21">
        <f t="shared" si="6"/>
        <v>47.41</v>
      </c>
      <c r="I39" s="40">
        <f t="shared" si="8"/>
        <v>1.289</v>
      </c>
      <c r="J39" s="21">
        <f t="shared" si="9"/>
        <v>7.96</v>
      </c>
      <c r="K39" s="21">
        <f t="shared" si="10"/>
        <v>53.09</v>
      </c>
      <c r="L39" s="53">
        <v>39818</v>
      </c>
      <c r="M39" s="64">
        <f t="shared" si="7"/>
        <v>42472</v>
      </c>
      <c r="N39" s="63" t="s">
        <v>18</v>
      </c>
      <c r="O39" s="1" t="s">
        <v>19</v>
      </c>
    </row>
    <row r="40" spans="2:15" ht="13.5" customHeight="1">
      <c r="B40" s="20" t="s">
        <v>50</v>
      </c>
      <c r="C40" s="21">
        <v>45.13</v>
      </c>
      <c r="D40" s="20">
        <v>1.02</v>
      </c>
      <c r="E40" s="20">
        <v>1.03</v>
      </c>
      <c r="F40" s="20" t="s">
        <v>15</v>
      </c>
      <c r="G40" s="20" t="s">
        <v>15</v>
      </c>
      <c r="H40" s="21">
        <f t="shared" si="6"/>
        <v>47.41</v>
      </c>
      <c r="I40" s="40">
        <f t="shared" si="8"/>
        <v>1.289</v>
      </c>
      <c r="J40" s="21">
        <f t="shared" si="9"/>
        <v>7.96</v>
      </c>
      <c r="K40" s="21">
        <f t="shared" si="10"/>
        <v>53.09</v>
      </c>
      <c r="L40" s="53">
        <v>39818</v>
      </c>
      <c r="M40" s="54">
        <f t="shared" si="7"/>
        <v>42472</v>
      </c>
      <c r="N40" s="63" t="s">
        <v>18</v>
      </c>
      <c r="O40" t="s">
        <v>19</v>
      </c>
    </row>
    <row r="41" spans="2:14" ht="13.5" customHeight="1">
      <c r="B41" s="20" t="s">
        <v>51</v>
      </c>
      <c r="C41" s="21">
        <v>50.06</v>
      </c>
      <c r="D41" s="25">
        <v>1.02</v>
      </c>
      <c r="E41" s="20">
        <v>1.03</v>
      </c>
      <c r="F41" s="20" t="s">
        <v>15</v>
      </c>
      <c r="G41" s="20" t="s">
        <v>15</v>
      </c>
      <c r="H41" s="21">
        <f t="shared" si="6"/>
        <v>52.59</v>
      </c>
      <c r="I41" s="40">
        <f t="shared" si="8"/>
        <v>1.43</v>
      </c>
      <c r="J41" s="21">
        <f t="shared" si="9"/>
        <v>8.84</v>
      </c>
      <c r="K41" s="21">
        <f t="shared" si="10"/>
        <v>58.9</v>
      </c>
      <c r="L41" s="53">
        <v>49476</v>
      </c>
      <c r="M41" s="54">
        <f t="shared" si="7"/>
        <v>47120</v>
      </c>
      <c r="N41" s="63" t="s">
        <v>18</v>
      </c>
    </row>
    <row r="42" spans="2:13" ht="13.5" customHeight="1" hidden="1">
      <c r="B42" s="16"/>
      <c r="C42" s="17">
        <f>SUM(C27:C41)</f>
        <v>727.25</v>
      </c>
      <c r="D42" s="14"/>
      <c r="E42" s="14"/>
      <c r="F42" s="15"/>
      <c r="G42" s="16"/>
      <c r="H42" s="17">
        <f>SUM(H27:H41)</f>
        <v>763.9399999999999</v>
      </c>
      <c r="I42" s="35">
        <f>SUM(I27:I41)</f>
        <v>20.773000000000003</v>
      </c>
      <c r="J42" s="17">
        <f>SUM(J27:J41)</f>
        <v>128.35</v>
      </c>
      <c r="K42" s="17">
        <f>SUM(K27:K41)</f>
        <v>855.6</v>
      </c>
      <c r="L42" s="53">
        <f>M42*1.05</f>
        <v>0</v>
      </c>
      <c r="M42" s="39"/>
    </row>
    <row r="43" spans="2:13" s="1" customFormat="1" ht="13.5" customHeight="1">
      <c r="B43" s="18"/>
      <c r="C43" s="19"/>
      <c r="D43" s="25"/>
      <c r="E43" s="25"/>
      <c r="F43" s="29"/>
      <c r="G43" s="20"/>
      <c r="H43" s="21"/>
      <c r="I43" s="40"/>
      <c r="J43" s="60"/>
      <c r="K43" s="60"/>
      <c r="L43" s="53"/>
      <c r="M43" s="44"/>
    </row>
    <row r="44" spans="2:14" ht="12" customHeight="1">
      <c r="B44" s="78" t="s">
        <v>52</v>
      </c>
      <c r="C44" s="78"/>
      <c r="D44" s="22"/>
      <c r="E44" s="14"/>
      <c r="F44" s="15"/>
      <c r="G44" s="16"/>
      <c r="H44" s="17"/>
      <c r="I44" s="35"/>
      <c r="J44" s="17"/>
      <c r="K44" s="17"/>
      <c r="L44" s="61"/>
      <c r="M44" s="62"/>
      <c r="N44" s="62"/>
    </row>
    <row r="45" spans="2:14" ht="12.75" customHeight="1" hidden="1">
      <c r="B45" s="23" t="s">
        <v>53</v>
      </c>
      <c r="C45" s="24">
        <v>57.88</v>
      </c>
      <c r="D45" s="23">
        <v>1.03</v>
      </c>
      <c r="E45" s="23">
        <v>1.03</v>
      </c>
      <c r="F45" s="23" t="s">
        <v>15</v>
      </c>
      <c r="G45" s="23" t="s">
        <v>15</v>
      </c>
      <c r="H45" s="24">
        <f aca="true" t="shared" si="12" ref="H45:H59">ROUND(C45*D45*E45,2)</f>
        <v>61.4</v>
      </c>
      <c r="I45" s="48">
        <f>ROUND(H45/$H$95*100,3)</f>
        <v>1.67</v>
      </c>
      <c r="J45" s="24">
        <f>ROUND(I45*$J$95/100,2)</f>
        <v>10.32</v>
      </c>
      <c r="K45" s="24">
        <f>ROUND(C45+J45,2)</f>
        <v>68.2</v>
      </c>
      <c r="L45" s="49">
        <f>M45*1.05</f>
        <v>60868.5</v>
      </c>
      <c r="M45" s="52">
        <f>K45*850</f>
        <v>57970</v>
      </c>
      <c r="N45" s="51" t="s">
        <v>21</v>
      </c>
    </row>
    <row r="46" spans="2:14" ht="13.5" customHeight="1" hidden="1">
      <c r="B46" s="20" t="s">
        <v>54</v>
      </c>
      <c r="C46" s="21">
        <v>45.09</v>
      </c>
      <c r="D46" s="20">
        <v>1.04</v>
      </c>
      <c r="E46" s="20">
        <v>1.03</v>
      </c>
      <c r="F46" s="20" t="s">
        <v>15</v>
      </c>
      <c r="G46" s="20" t="s">
        <v>15</v>
      </c>
      <c r="H46" s="21">
        <f t="shared" si="12"/>
        <v>48.3</v>
      </c>
      <c r="I46" s="40">
        <f aca="true" t="shared" si="13" ref="I46:I59">ROUND(H46/$H$95*100,3)</f>
        <v>1.313</v>
      </c>
      <c r="J46" s="21">
        <f aca="true" t="shared" si="14" ref="J46:J59">ROUND(I46*$J$95/100,2)</f>
        <v>8.11</v>
      </c>
      <c r="K46" s="21">
        <f aca="true" t="shared" si="15" ref="K46:K59">ROUND(C46+J46,2)</f>
        <v>53.2</v>
      </c>
      <c r="L46" s="53">
        <v>47481</v>
      </c>
      <c r="M46" s="54">
        <f aca="true" t="shared" si="16" ref="M46:M77">K46*850</f>
        <v>45220</v>
      </c>
      <c r="N46" s="55" t="s">
        <v>18</v>
      </c>
    </row>
    <row r="47" spans="2:14" ht="13.5" customHeight="1" hidden="1">
      <c r="B47" s="20" t="s">
        <v>55</v>
      </c>
      <c r="C47" s="21">
        <v>44.61</v>
      </c>
      <c r="D47" s="20">
        <v>1.04</v>
      </c>
      <c r="E47" s="20">
        <v>1.03</v>
      </c>
      <c r="F47" s="20" t="s">
        <v>15</v>
      </c>
      <c r="G47" s="20" t="s">
        <v>15</v>
      </c>
      <c r="H47" s="21">
        <f t="shared" si="12"/>
        <v>47.79</v>
      </c>
      <c r="I47" s="40">
        <f t="shared" si="13"/>
        <v>1.3</v>
      </c>
      <c r="J47" s="21">
        <f t="shared" si="14"/>
        <v>8.03</v>
      </c>
      <c r="K47" s="21">
        <f t="shared" si="15"/>
        <v>52.64</v>
      </c>
      <c r="L47" s="53">
        <v>46981.2</v>
      </c>
      <c r="M47" s="54">
        <f t="shared" si="16"/>
        <v>44744</v>
      </c>
      <c r="N47" s="55" t="s">
        <v>18</v>
      </c>
    </row>
    <row r="48" spans="2:14" ht="13.5" customHeight="1" hidden="1">
      <c r="B48" s="20" t="s">
        <v>56</v>
      </c>
      <c r="C48" s="21">
        <v>46.09</v>
      </c>
      <c r="D48" s="25">
        <v>1</v>
      </c>
      <c r="E48" s="20">
        <v>1.03</v>
      </c>
      <c r="F48" s="20" t="s">
        <v>15</v>
      </c>
      <c r="G48" s="20" t="s">
        <v>15</v>
      </c>
      <c r="H48" s="21">
        <f t="shared" si="12"/>
        <v>47.47</v>
      </c>
      <c r="I48" s="40">
        <f t="shared" si="13"/>
        <v>1.291</v>
      </c>
      <c r="J48" s="21">
        <f t="shared" si="14"/>
        <v>7.98</v>
      </c>
      <c r="K48" s="21">
        <f t="shared" si="15"/>
        <v>54.07</v>
      </c>
      <c r="L48" s="53">
        <v>48257.48</v>
      </c>
      <c r="M48" s="54">
        <f t="shared" si="16"/>
        <v>45959.5</v>
      </c>
      <c r="N48" s="55" t="s">
        <v>18</v>
      </c>
    </row>
    <row r="49" spans="2:14" ht="13.5" customHeight="1" hidden="1">
      <c r="B49" s="20" t="s">
        <v>57</v>
      </c>
      <c r="C49" s="21">
        <v>46.09</v>
      </c>
      <c r="D49" s="25">
        <v>1</v>
      </c>
      <c r="E49" s="20">
        <v>1.03</v>
      </c>
      <c r="F49" s="20" t="s">
        <v>15</v>
      </c>
      <c r="G49" s="20" t="s">
        <v>15</v>
      </c>
      <c r="H49" s="21">
        <f t="shared" si="12"/>
        <v>47.47</v>
      </c>
      <c r="I49" s="40">
        <f t="shared" si="13"/>
        <v>1.291</v>
      </c>
      <c r="J49" s="21">
        <f t="shared" si="14"/>
        <v>7.98</v>
      </c>
      <c r="K49" s="21">
        <f t="shared" si="15"/>
        <v>54.07</v>
      </c>
      <c r="L49" s="53">
        <v>48257.48</v>
      </c>
      <c r="M49" s="54">
        <f t="shared" si="16"/>
        <v>45959.5</v>
      </c>
      <c r="N49" s="55" t="s">
        <v>18</v>
      </c>
    </row>
    <row r="50" spans="2:14" ht="13.5" customHeight="1" hidden="1">
      <c r="B50" s="23" t="s">
        <v>58</v>
      </c>
      <c r="C50" s="24">
        <v>45.26</v>
      </c>
      <c r="D50" s="23">
        <v>1.04</v>
      </c>
      <c r="E50" s="23">
        <v>1.03</v>
      </c>
      <c r="F50" s="23" t="s">
        <v>15</v>
      </c>
      <c r="G50" s="23" t="s">
        <v>15</v>
      </c>
      <c r="H50" s="24">
        <f t="shared" si="12"/>
        <v>48.48</v>
      </c>
      <c r="I50" s="48">
        <f t="shared" si="13"/>
        <v>1.318</v>
      </c>
      <c r="J50" s="24">
        <f t="shared" si="14"/>
        <v>8.14</v>
      </c>
      <c r="K50" s="24">
        <f t="shared" si="15"/>
        <v>53.4</v>
      </c>
      <c r="L50" s="49">
        <f>M50*1.05</f>
        <v>47659.5</v>
      </c>
      <c r="M50" s="52">
        <f t="shared" si="16"/>
        <v>45390</v>
      </c>
      <c r="N50" s="51" t="s">
        <v>21</v>
      </c>
    </row>
    <row r="51" spans="2:14" ht="13.5" customHeight="1">
      <c r="B51" s="20" t="s">
        <v>59</v>
      </c>
      <c r="C51" s="21">
        <v>49.46</v>
      </c>
      <c r="D51" s="25">
        <v>1</v>
      </c>
      <c r="E51" s="20">
        <v>1.03</v>
      </c>
      <c r="F51" s="20" t="s">
        <v>15</v>
      </c>
      <c r="G51" s="20" t="s">
        <v>15</v>
      </c>
      <c r="H51" s="21">
        <f t="shared" si="12"/>
        <v>50.94</v>
      </c>
      <c r="I51" s="40">
        <f t="shared" si="13"/>
        <v>1.385</v>
      </c>
      <c r="J51" s="21">
        <f t="shared" si="14"/>
        <v>8.56</v>
      </c>
      <c r="K51" s="21">
        <f t="shared" si="15"/>
        <v>58.02</v>
      </c>
      <c r="L51" s="53">
        <v>51782.85</v>
      </c>
      <c r="M51" s="54">
        <f t="shared" si="16"/>
        <v>49317</v>
      </c>
      <c r="N51" s="55" t="s">
        <v>18</v>
      </c>
    </row>
    <row r="52" spans="2:14" ht="13.5" customHeight="1">
      <c r="B52" s="20" t="s">
        <v>60</v>
      </c>
      <c r="C52" s="21">
        <v>50.59</v>
      </c>
      <c r="D52" s="25">
        <v>1.01</v>
      </c>
      <c r="E52" s="20">
        <v>1.03</v>
      </c>
      <c r="F52" s="20" t="s">
        <v>15</v>
      </c>
      <c r="G52" s="20" t="s">
        <v>15</v>
      </c>
      <c r="H52" s="21">
        <f t="shared" si="12"/>
        <v>52.63</v>
      </c>
      <c r="I52" s="40">
        <f t="shared" si="13"/>
        <v>1.431</v>
      </c>
      <c r="J52" s="21">
        <f t="shared" si="14"/>
        <v>8.84</v>
      </c>
      <c r="K52" s="21">
        <f t="shared" si="15"/>
        <v>59.43</v>
      </c>
      <c r="L52" s="53">
        <v>53041.28</v>
      </c>
      <c r="M52" s="54">
        <f t="shared" si="16"/>
        <v>50515.5</v>
      </c>
      <c r="N52" s="55" t="s">
        <v>18</v>
      </c>
    </row>
    <row r="53" spans="2:14" ht="13.5" customHeight="1">
      <c r="B53" s="20" t="s">
        <v>61</v>
      </c>
      <c r="C53" s="21">
        <v>44.93</v>
      </c>
      <c r="D53" s="25">
        <v>1.01</v>
      </c>
      <c r="E53" s="20">
        <v>1.03</v>
      </c>
      <c r="F53" s="20"/>
      <c r="G53" s="20"/>
      <c r="H53" s="21">
        <f t="shared" si="12"/>
        <v>46.74</v>
      </c>
      <c r="I53" s="40">
        <f t="shared" si="13"/>
        <v>1.271</v>
      </c>
      <c r="J53" s="21">
        <f t="shared" si="14"/>
        <v>7.85</v>
      </c>
      <c r="K53" s="21">
        <f t="shared" si="15"/>
        <v>52.78</v>
      </c>
      <c r="L53" s="53">
        <v>47106.15</v>
      </c>
      <c r="M53" s="54">
        <f t="shared" si="16"/>
        <v>44863</v>
      </c>
      <c r="N53" s="55" t="s">
        <v>18</v>
      </c>
    </row>
    <row r="54" spans="2:14" ht="13.5" customHeight="1">
      <c r="B54" s="20" t="s">
        <v>62</v>
      </c>
      <c r="C54" s="21">
        <v>45.13</v>
      </c>
      <c r="D54" s="20">
        <v>0.98</v>
      </c>
      <c r="E54" s="20">
        <v>1.03</v>
      </c>
      <c r="F54" s="20" t="s">
        <v>15</v>
      </c>
      <c r="G54" s="20" t="s">
        <v>15</v>
      </c>
      <c r="H54" s="21">
        <f t="shared" si="12"/>
        <v>45.55</v>
      </c>
      <c r="I54" s="40">
        <f t="shared" si="13"/>
        <v>1.239</v>
      </c>
      <c r="J54" s="21">
        <f t="shared" si="14"/>
        <v>7.66</v>
      </c>
      <c r="K54" s="21">
        <f t="shared" si="15"/>
        <v>52.79</v>
      </c>
      <c r="L54" s="53">
        <v>47115.08</v>
      </c>
      <c r="M54" s="54">
        <f t="shared" si="16"/>
        <v>44871.5</v>
      </c>
      <c r="N54" s="55" t="s">
        <v>18</v>
      </c>
    </row>
    <row r="55" spans="2:14" ht="0.75" customHeight="1">
      <c r="B55" s="23" t="s">
        <v>63</v>
      </c>
      <c r="C55" s="24">
        <v>55.9</v>
      </c>
      <c r="D55" s="26">
        <v>1.04</v>
      </c>
      <c r="E55" s="23">
        <v>1.03</v>
      </c>
      <c r="F55" s="23" t="s">
        <v>15</v>
      </c>
      <c r="G55" s="23" t="s">
        <v>15</v>
      </c>
      <c r="H55" s="24">
        <f t="shared" si="12"/>
        <v>59.88</v>
      </c>
      <c r="I55" s="48">
        <f t="shared" si="13"/>
        <v>1.628</v>
      </c>
      <c r="J55" s="24">
        <f t="shared" si="14"/>
        <v>10.06</v>
      </c>
      <c r="K55" s="24">
        <f t="shared" si="15"/>
        <v>65.96</v>
      </c>
      <c r="L55" s="49">
        <f>M55*1.05</f>
        <v>58869.299999999996</v>
      </c>
      <c r="M55" s="52">
        <f t="shared" si="16"/>
        <v>56065.99999999999</v>
      </c>
      <c r="N55" s="51" t="s">
        <v>21</v>
      </c>
    </row>
    <row r="56" spans="2:14" ht="12.75" hidden="1">
      <c r="B56" s="23" t="s">
        <v>64</v>
      </c>
      <c r="C56" s="24">
        <v>55.9</v>
      </c>
      <c r="D56" s="26">
        <v>1.04</v>
      </c>
      <c r="E56" s="23">
        <v>1.03</v>
      </c>
      <c r="F56" s="23" t="s">
        <v>15</v>
      </c>
      <c r="G56" s="23" t="s">
        <v>15</v>
      </c>
      <c r="H56" s="24">
        <f t="shared" si="12"/>
        <v>59.88</v>
      </c>
      <c r="I56" s="48">
        <f t="shared" si="13"/>
        <v>1.628</v>
      </c>
      <c r="J56" s="24">
        <f t="shared" si="14"/>
        <v>10.06</v>
      </c>
      <c r="K56" s="24">
        <f t="shared" si="15"/>
        <v>65.96</v>
      </c>
      <c r="L56" s="49">
        <f>M56*1.05</f>
        <v>58869.299999999996</v>
      </c>
      <c r="M56" s="52">
        <f t="shared" si="16"/>
        <v>56065.99999999999</v>
      </c>
      <c r="N56" s="51" t="s">
        <v>21</v>
      </c>
    </row>
    <row r="57" spans="2:14" ht="12.75">
      <c r="B57" s="20" t="s">
        <v>65</v>
      </c>
      <c r="C57" s="21">
        <v>45.13</v>
      </c>
      <c r="D57" s="20">
        <v>1.02</v>
      </c>
      <c r="E57" s="20">
        <v>1.03</v>
      </c>
      <c r="F57" s="20" t="s">
        <v>15</v>
      </c>
      <c r="G57" s="20" t="s">
        <v>15</v>
      </c>
      <c r="H57" s="21">
        <f t="shared" si="12"/>
        <v>47.41</v>
      </c>
      <c r="I57" s="40">
        <f t="shared" si="13"/>
        <v>1.289</v>
      </c>
      <c r="J57" s="21">
        <f t="shared" si="14"/>
        <v>7.96</v>
      </c>
      <c r="K57" s="21">
        <f t="shared" si="15"/>
        <v>53.09</v>
      </c>
      <c r="L57" s="53">
        <v>47382.83</v>
      </c>
      <c r="M57" s="54">
        <f t="shared" si="16"/>
        <v>45126.5</v>
      </c>
      <c r="N57" s="55" t="s">
        <v>18</v>
      </c>
    </row>
    <row r="58" spans="2:14" ht="12.75">
      <c r="B58" s="20" t="s">
        <v>66</v>
      </c>
      <c r="C58" s="21">
        <v>45.13</v>
      </c>
      <c r="D58" s="20">
        <v>1.02</v>
      </c>
      <c r="E58" s="20">
        <v>1.03</v>
      </c>
      <c r="F58" s="20" t="s">
        <v>15</v>
      </c>
      <c r="G58" s="20" t="s">
        <v>15</v>
      </c>
      <c r="H58" s="21">
        <f t="shared" si="12"/>
        <v>47.41</v>
      </c>
      <c r="I58" s="40">
        <f t="shared" si="13"/>
        <v>1.289</v>
      </c>
      <c r="J58" s="21">
        <f t="shared" si="14"/>
        <v>7.96</v>
      </c>
      <c r="K58" s="21">
        <f t="shared" si="15"/>
        <v>53.09</v>
      </c>
      <c r="L58" s="53">
        <v>47382.83</v>
      </c>
      <c r="M58" s="54">
        <f t="shared" si="16"/>
        <v>45126.5</v>
      </c>
      <c r="N58" s="55" t="s">
        <v>18</v>
      </c>
    </row>
    <row r="59" spans="2:14" ht="12.75">
      <c r="B59" s="20" t="s">
        <v>67</v>
      </c>
      <c r="C59" s="21">
        <v>50.06</v>
      </c>
      <c r="D59" s="25">
        <v>1.02</v>
      </c>
      <c r="E59" s="20">
        <v>1.03</v>
      </c>
      <c r="F59" s="20" t="s">
        <v>15</v>
      </c>
      <c r="G59" s="20" t="s">
        <v>15</v>
      </c>
      <c r="H59" s="21">
        <f t="shared" si="12"/>
        <v>52.59</v>
      </c>
      <c r="I59" s="40">
        <f t="shared" si="13"/>
        <v>1.43</v>
      </c>
      <c r="J59" s="21">
        <f t="shared" si="14"/>
        <v>8.84</v>
      </c>
      <c r="K59" s="21">
        <f t="shared" si="15"/>
        <v>58.9</v>
      </c>
      <c r="L59" s="53">
        <v>52568.25</v>
      </c>
      <c r="M59" s="54">
        <f t="shared" si="16"/>
        <v>50065</v>
      </c>
      <c r="N59" s="55" t="s">
        <v>18</v>
      </c>
    </row>
    <row r="60" spans="2:13" ht="12.75" hidden="1">
      <c r="B60" s="16"/>
      <c r="C60" s="17">
        <f>SUM(C45:C59)</f>
        <v>727.25</v>
      </c>
      <c r="D60" s="14"/>
      <c r="E60" s="14"/>
      <c r="F60" s="15"/>
      <c r="G60" s="16"/>
      <c r="H60" s="17">
        <f>SUM(H45:H59)</f>
        <v>763.9399999999999</v>
      </c>
      <c r="I60" s="35">
        <f>SUM(I45:I59)</f>
        <v>20.773000000000003</v>
      </c>
      <c r="J60" s="17">
        <f>SUM(J45:J59)</f>
        <v>128.35</v>
      </c>
      <c r="K60" s="17">
        <f>SUM(K45:K59)</f>
        <v>855.6</v>
      </c>
      <c r="L60" s="53">
        <f>M60*1.05</f>
        <v>763623</v>
      </c>
      <c r="M60" s="54">
        <f t="shared" si="16"/>
        <v>727260</v>
      </c>
    </row>
    <row r="61" spans="2:13" s="1" customFormat="1" ht="12.75">
      <c r="B61" s="18"/>
      <c r="C61" s="19"/>
      <c r="D61" s="25"/>
      <c r="E61" s="25"/>
      <c r="F61" s="29"/>
      <c r="G61" s="20"/>
      <c r="H61" s="21"/>
      <c r="I61" s="40"/>
      <c r="J61" s="21"/>
      <c r="K61" s="60"/>
      <c r="L61" s="53"/>
      <c r="M61" s="66"/>
    </row>
    <row r="62" spans="2:14" ht="12" customHeight="1">
      <c r="B62" s="78" t="s">
        <v>68</v>
      </c>
      <c r="C62" s="78"/>
      <c r="D62" s="22"/>
      <c r="E62" s="14"/>
      <c r="F62" s="15"/>
      <c r="G62" s="16"/>
      <c r="H62" s="17"/>
      <c r="I62" s="35"/>
      <c r="J62" s="17"/>
      <c r="K62" s="17"/>
      <c r="L62" s="61"/>
      <c r="M62" s="67"/>
      <c r="N62" s="62"/>
    </row>
    <row r="63" spans="2:14" ht="12.75" hidden="1">
      <c r="B63" s="23" t="s">
        <v>69</v>
      </c>
      <c r="C63" s="24">
        <v>57.88</v>
      </c>
      <c r="D63" s="23">
        <v>1.03</v>
      </c>
      <c r="E63" s="26">
        <v>1</v>
      </c>
      <c r="F63" s="23" t="s">
        <v>15</v>
      </c>
      <c r="G63" s="23" t="s">
        <v>15</v>
      </c>
      <c r="H63" s="24">
        <f aca="true" t="shared" si="17" ref="H63:H77">ROUND(C63*D63*E63,2)</f>
        <v>59.62</v>
      </c>
      <c r="I63" s="48">
        <f>ROUND(H63/$H$95*100,3)</f>
        <v>1.621</v>
      </c>
      <c r="J63" s="24">
        <f>ROUND(I63*$J$95/100,2)</f>
        <v>10.02</v>
      </c>
      <c r="K63" s="24">
        <f>ROUND(C63+J63,2)</f>
        <v>67.9</v>
      </c>
      <c r="L63" s="49">
        <f aca="true" t="shared" si="18" ref="L63:L68">M63*1.05</f>
        <v>60600.75000000001</v>
      </c>
      <c r="M63" s="52">
        <f t="shared" si="16"/>
        <v>57715.00000000001</v>
      </c>
      <c r="N63" s="51" t="s">
        <v>21</v>
      </c>
    </row>
    <row r="64" spans="2:14" ht="12.75" hidden="1">
      <c r="B64" s="23" t="s">
        <v>70</v>
      </c>
      <c r="C64" s="24">
        <v>45.09</v>
      </c>
      <c r="D64" s="23">
        <v>1.04</v>
      </c>
      <c r="E64" s="23">
        <v>1.03</v>
      </c>
      <c r="F64" s="23" t="s">
        <v>15</v>
      </c>
      <c r="G64" s="23" t="s">
        <v>15</v>
      </c>
      <c r="H64" s="24">
        <f t="shared" si="17"/>
        <v>48.3</v>
      </c>
      <c r="I64" s="48">
        <f aca="true" t="shared" si="19" ref="I64:I77">ROUND(H64/$H$95*100,3)</f>
        <v>1.313</v>
      </c>
      <c r="J64" s="24">
        <f aca="true" t="shared" si="20" ref="J64:J77">ROUND(I64*$J$95/100,2)</f>
        <v>8.11</v>
      </c>
      <c r="K64" s="24">
        <f aca="true" t="shared" si="21" ref="K64:K77">ROUND(C64+J64,2)</f>
        <v>53.2</v>
      </c>
      <c r="L64" s="49">
        <f t="shared" si="18"/>
        <v>47481</v>
      </c>
      <c r="M64" s="52">
        <f t="shared" si="16"/>
        <v>45220</v>
      </c>
      <c r="N64" s="51" t="s">
        <v>21</v>
      </c>
    </row>
    <row r="65" spans="2:14" ht="12.75" hidden="1">
      <c r="B65" s="23" t="s">
        <v>71</v>
      </c>
      <c r="C65" s="24">
        <v>44.61</v>
      </c>
      <c r="D65" s="23">
        <v>1.04</v>
      </c>
      <c r="E65" s="23">
        <v>1.03</v>
      </c>
      <c r="F65" s="23" t="s">
        <v>15</v>
      </c>
      <c r="G65" s="23" t="s">
        <v>15</v>
      </c>
      <c r="H65" s="24">
        <f t="shared" si="17"/>
        <v>47.79</v>
      </c>
      <c r="I65" s="48">
        <f t="shared" si="19"/>
        <v>1.3</v>
      </c>
      <c r="J65" s="24">
        <f t="shared" si="20"/>
        <v>8.03</v>
      </c>
      <c r="K65" s="24">
        <f t="shared" si="21"/>
        <v>52.64</v>
      </c>
      <c r="L65" s="49">
        <f t="shared" si="18"/>
        <v>46981.200000000004</v>
      </c>
      <c r="M65" s="52">
        <f t="shared" si="16"/>
        <v>44744</v>
      </c>
      <c r="N65" s="51" t="s">
        <v>21</v>
      </c>
    </row>
    <row r="66" spans="2:14" ht="12.75" hidden="1">
      <c r="B66" s="23" t="s">
        <v>72</v>
      </c>
      <c r="C66" s="24">
        <v>46.09</v>
      </c>
      <c r="D66" s="26">
        <v>1</v>
      </c>
      <c r="E66" s="23">
        <v>1.03</v>
      </c>
      <c r="F66" s="23" t="s">
        <v>15</v>
      </c>
      <c r="G66" s="23" t="s">
        <v>15</v>
      </c>
      <c r="H66" s="24">
        <f t="shared" si="17"/>
        <v>47.47</v>
      </c>
      <c r="I66" s="48">
        <f t="shared" si="19"/>
        <v>1.291</v>
      </c>
      <c r="J66" s="24">
        <f t="shared" si="20"/>
        <v>7.98</v>
      </c>
      <c r="K66" s="24">
        <f t="shared" si="21"/>
        <v>54.07</v>
      </c>
      <c r="L66" s="49">
        <f t="shared" si="18"/>
        <v>48257.475</v>
      </c>
      <c r="M66" s="52">
        <f t="shared" si="16"/>
        <v>45959.5</v>
      </c>
      <c r="N66" s="51" t="s">
        <v>21</v>
      </c>
    </row>
    <row r="67" spans="2:14" ht="12.75" hidden="1">
      <c r="B67" s="23" t="s">
        <v>73</v>
      </c>
      <c r="C67" s="24">
        <v>46.09</v>
      </c>
      <c r="D67" s="26">
        <v>1</v>
      </c>
      <c r="E67" s="23">
        <v>1.03</v>
      </c>
      <c r="F67" s="23" t="s">
        <v>15</v>
      </c>
      <c r="G67" s="23" t="s">
        <v>15</v>
      </c>
      <c r="H67" s="24">
        <f t="shared" si="17"/>
        <v>47.47</v>
      </c>
      <c r="I67" s="48">
        <f t="shared" si="19"/>
        <v>1.291</v>
      </c>
      <c r="J67" s="24">
        <f t="shared" si="20"/>
        <v>7.98</v>
      </c>
      <c r="K67" s="24">
        <f t="shared" si="21"/>
        <v>54.07</v>
      </c>
      <c r="L67" s="49">
        <f t="shared" si="18"/>
        <v>48257.475</v>
      </c>
      <c r="M67" s="52">
        <f t="shared" si="16"/>
        <v>45959.5</v>
      </c>
      <c r="N67" s="51" t="s">
        <v>21</v>
      </c>
    </row>
    <row r="68" spans="2:14" ht="12.75" hidden="1">
      <c r="B68" s="23" t="s">
        <v>74</v>
      </c>
      <c r="C68" s="24">
        <v>45.26</v>
      </c>
      <c r="D68" s="23">
        <v>1.04</v>
      </c>
      <c r="E68" s="23">
        <v>1.03</v>
      </c>
      <c r="F68" s="23" t="s">
        <v>15</v>
      </c>
      <c r="G68" s="23" t="s">
        <v>15</v>
      </c>
      <c r="H68" s="24">
        <f t="shared" si="17"/>
        <v>48.48</v>
      </c>
      <c r="I68" s="48">
        <f t="shared" si="19"/>
        <v>1.318</v>
      </c>
      <c r="J68" s="24">
        <f t="shared" si="20"/>
        <v>8.14</v>
      </c>
      <c r="K68" s="24">
        <f t="shared" si="21"/>
        <v>53.4</v>
      </c>
      <c r="L68" s="49">
        <f t="shared" si="18"/>
        <v>47659.5</v>
      </c>
      <c r="M68" s="52">
        <f t="shared" si="16"/>
        <v>45390</v>
      </c>
      <c r="N68" s="51" t="s">
        <v>21</v>
      </c>
    </row>
    <row r="69" spans="2:14" ht="12.75">
      <c r="B69" s="20" t="s">
        <v>75</v>
      </c>
      <c r="C69" s="21">
        <v>49.46</v>
      </c>
      <c r="D69" s="25">
        <v>1</v>
      </c>
      <c r="E69" s="25">
        <v>1</v>
      </c>
      <c r="F69" s="20" t="s">
        <v>15</v>
      </c>
      <c r="G69" s="20" t="s">
        <v>15</v>
      </c>
      <c r="H69" s="21">
        <f t="shared" si="17"/>
        <v>49.46</v>
      </c>
      <c r="I69" s="40">
        <f t="shared" si="19"/>
        <v>1.345</v>
      </c>
      <c r="J69" s="21">
        <f t="shared" si="20"/>
        <v>8.31</v>
      </c>
      <c r="K69" s="21">
        <f t="shared" si="21"/>
        <v>57.77</v>
      </c>
      <c r="L69" s="53">
        <v>51559.73</v>
      </c>
      <c r="M69" s="54">
        <f t="shared" si="16"/>
        <v>49104.5</v>
      </c>
      <c r="N69" s="55" t="s">
        <v>18</v>
      </c>
    </row>
    <row r="70" spans="2:14" ht="12.75">
      <c r="B70" s="20" t="s">
        <v>76</v>
      </c>
      <c r="C70" s="21">
        <v>50.59</v>
      </c>
      <c r="D70" s="25">
        <v>1.01</v>
      </c>
      <c r="E70" s="25">
        <v>1</v>
      </c>
      <c r="F70" s="20" t="s">
        <v>15</v>
      </c>
      <c r="G70" s="20" t="s">
        <v>15</v>
      </c>
      <c r="H70" s="21">
        <f t="shared" si="17"/>
        <v>51.1</v>
      </c>
      <c r="I70" s="40">
        <f t="shared" si="19"/>
        <v>1.39</v>
      </c>
      <c r="J70" s="21">
        <f t="shared" si="20"/>
        <v>8.59</v>
      </c>
      <c r="K70" s="21">
        <f t="shared" si="21"/>
        <v>59.18</v>
      </c>
      <c r="L70" s="53">
        <v>52818.15</v>
      </c>
      <c r="M70" s="54">
        <f t="shared" si="16"/>
        <v>50303</v>
      </c>
      <c r="N70" s="55" t="s">
        <v>18</v>
      </c>
    </row>
    <row r="71" spans="2:14" ht="12.75">
      <c r="B71" s="20" t="s">
        <v>77</v>
      </c>
      <c r="C71" s="21">
        <v>44.93</v>
      </c>
      <c r="D71" s="25">
        <v>1.01</v>
      </c>
      <c r="E71" s="20">
        <v>1.03</v>
      </c>
      <c r="F71" s="20"/>
      <c r="G71" s="20"/>
      <c r="H71" s="21">
        <f t="shared" si="17"/>
        <v>46.74</v>
      </c>
      <c r="I71" s="40">
        <f t="shared" si="19"/>
        <v>1.271</v>
      </c>
      <c r="J71" s="21">
        <f t="shared" si="20"/>
        <v>7.85</v>
      </c>
      <c r="K71" s="21">
        <f t="shared" si="21"/>
        <v>52.78</v>
      </c>
      <c r="L71" s="53">
        <v>47106.15</v>
      </c>
      <c r="M71" s="54">
        <f t="shared" si="16"/>
        <v>44863</v>
      </c>
      <c r="N71" s="55" t="s">
        <v>18</v>
      </c>
    </row>
    <row r="72" spans="2:14" ht="12" customHeight="1">
      <c r="B72" s="20" t="s">
        <v>78</v>
      </c>
      <c r="C72" s="21">
        <v>45.13</v>
      </c>
      <c r="D72" s="20">
        <v>0.98</v>
      </c>
      <c r="E72" s="20">
        <v>1.03</v>
      </c>
      <c r="F72" s="20" t="s">
        <v>15</v>
      </c>
      <c r="G72" s="20" t="s">
        <v>15</v>
      </c>
      <c r="H72" s="21">
        <f t="shared" si="17"/>
        <v>45.55</v>
      </c>
      <c r="I72" s="40">
        <f t="shared" si="19"/>
        <v>1.239</v>
      </c>
      <c r="J72" s="21">
        <f t="shared" si="20"/>
        <v>7.66</v>
      </c>
      <c r="K72" s="21">
        <f t="shared" si="21"/>
        <v>52.79</v>
      </c>
      <c r="L72" s="53">
        <v>47115.08</v>
      </c>
      <c r="M72" s="54">
        <f t="shared" si="16"/>
        <v>44871.5</v>
      </c>
      <c r="N72" s="55" t="s">
        <v>18</v>
      </c>
    </row>
    <row r="73" spans="2:14" ht="12.75" hidden="1">
      <c r="B73" s="23" t="s">
        <v>79</v>
      </c>
      <c r="C73" s="24">
        <v>55.9</v>
      </c>
      <c r="D73" s="26">
        <v>1.04</v>
      </c>
      <c r="E73" s="26">
        <v>1</v>
      </c>
      <c r="F73" s="23" t="s">
        <v>15</v>
      </c>
      <c r="G73" s="23" t="s">
        <v>15</v>
      </c>
      <c r="H73" s="24">
        <f t="shared" si="17"/>
        <v>58.14</v>
      </c>
      <c r="I73" s="48">
        <f t="shared" si="19"/>
        <v>1.581</v>
      </c>
      <c r="J73" s="24">
        <f t="shared" si="20"/>
        <v>9.77</v>
      </c>
      <c r="K73" s="24">
        <f t="shared" si="21"/>
        <v>65.67</v>
      </c>
      <c r="L73" s="49">
        <f>M73*1.05</f>
        <v>58610.475000000006</v>
      </c>
      <c r="M73" s="52">
        <f t="shared" si="16"/>
        <v>55819.5</v>
      </c>
      <c r="N73" s="51" t="s">
        <v>21</v>
      </c>
    </row>
    <row r="74" spans="2:14" ht="12.75" hidden="1">
      <c r="B74" s="23" t="s">
        <v>80</v>
      </c>
      <c r="C74" s="24">
        <v>55.9</v>
      </c>
      <c r="D74" s="26">
        <v>1.04</v>
      </c>
      <c r="E74" s="26">
        <v>1</v>
      </c>
      <c r="F74" s="23" t="s">
        <v>15</v>
      </c>
      <c r="G74" s="23" t="s">
        <v>15</v>
      </c>
      <c r="H74" s="24">
        <f t="shared" si="17"/>
        <v>58.14</v>
      </c>
      <c r="I74" s="48">
        <f t="shared" si="19"/>
        <v>1.581</v>
      </c>
      <c r="J74" s="24">
        <f t="shared" si="20"/>
        <v>9.77</v>
      </c>
      <c r="K74" s="24">
        <f t="shared" si="21"/>
        <v>65.67</v>
      </c>
      <c r="L74" s="49">
        <f>M74*1.05</f>
        <v>58610.475000000006</v>
      </c>
      <c r="M74" s="52">
        <f t="shared" si="16"/>
        <v>55819.5</v>
      </c>
      <c r="N74" s="51" t="s">
        <v>21</v>
      </c>
    </row>
    <row r="75" spans="2:14" ht="12.75">
      <c r="B75" s="20" t="s">
        <v>81</v>
      </c>
      <c r="C75" s="21">
        <v>45.13</v>
      </c>
      <c r="D75" s="20">
        <v>1.02</v>
      </c>
      <c r="E75" s="20">
        <v>1.03</v>
      </c>
      <c r="F75" s="20" t="s">
        <v>15</v>
      </c>
      <c r="G75" s="20" t="s">
        <v>15</v>
      </c>
      <c r="H75" s="21">
        <f t="shared" si="17"/>
        <v>47.41</v>
      </c>
      <c r="I75" s="40">
        <f t="shared" si="19"/>
        <v>1.289</v>
      </c>
      <c r="J75" s="21">
        <f t="shared" si="20"/>
        <v>7.96</v>
      </c>
      <c r="K75" s="21">
        <f t="shared" si="21"/>
        <v>53.09</v>
      </c>
      <c r="L75" s="53">
        <v>47382.83</v>
      </c>
      <c r="M75" s="54">
        <f t="shared" si="16"/>
        <v>45126.5</v>
      </c>
      <c r="N75" s="55" t="s">
        <v>18</v>
      </c>
    </row>
    <row r="76" spans="2:14" ht="12.75">
      <c r="B76" s="20" t="s">
        <v>82</v>
      </c>
      <c r="C76" s="21">
        <v>45.13</v>
      </c>
      <c r="D76" s="20">
        <v>1.02</v>
      </c>
      <c r="E76" s="20">
        <v>1.03</v>
      </c>
      <c r="F76" s="20" t="s">
        <v>15</v>
      </c>
      <c r="G76" s="20" t="s">
        <v>15</v>
      </c>
      <c r="H76" s="21">
        <f t="shared" si="17"/>
        <v>47.41</v>
      </c>
      <c r="I76" s="40">
        <f t="shared" si="19"/>
        <v>1.289</v>
      </c>
      <c r="J76" s="21">
        <f t="shared" si="20"/>
        <v>7.96</v>
      </c>
      <c r="K76" s="21">
        <f t="shared" si="21"/>
        <v>53.09</v>
      </c>
      <c r="L76" s="53">
        <v>47382.83</v>
      </c>
      <c r="M76" s="54">
        <f t="shared" si="16"/>
        <v>45126.5</v>
      </c>
      <c r="N76" s="55" t="s">
        <v>18</v>
      </c>
    </row>
    <row r="77" spans="2:14" ht="12.75">
      <c r="B77" s="20" t="s">
        <v>83</v>
      </c>
      <c r="C77" s="21">
        <v>50.06</v>
      </c>
      <c r="D77" s="25">
        <v>1.02</v>
      </c>
      <c r="E77" s="25">
        <v>1</v>
      </c>
      <c r="F77" s="20" t="s">
        <v>15</v>
      </c>
      <c r="G77" s="20" t="s">
        <v>15</v>
      </c>
      <c r="H77" s="21">
        <f t="shared" si="17"/>
        <v>51.06</v>
      </c>
      <c r="I77" s="40">
        <f t="shared" si="19"/>
        <v>1.389</v>
      </c>
      <c r="J77" s="21">
        <f t="shared" si="20"/>
        <v>8.58</v>
      </c>
      <c r="K77" s="21">
        <f t="shared" si="21"/>
        <v>58.64</v>
      </c>
      <c r="L77" s="53">
        <v>52336.2</v>
      </c>
      <c r="M77" s="54">
        <f t="shared" si="16"/>
        <v>49844</v>
      </c>
      <c r="N77" s="55" t="s">
        <v>18</v>
      </c>
    </row>
    <row r="78" spans="2:14" s="1" customFormat="1" ht="12.75">
      <c r="B78" s="20"/>
      <c r="C78" s="21"/>
      <c r="D78" s="25"/>
      <c r="E78" s="25"/>
      <c r="F78" s="20"/>
      <c r="G78" s="20"/>
      <c r="H78" s="21"/>
      <c r="I78" s="40"/>
      <c r="J78" s="21"/>
      <c r="K78" s="21"/>
      <c r="L78" s="53"/>
      <c r="M78" s="43"/>
      <c r="N78" s="43"/>
    </row>
    <row r="79" spans="2:14" ht="12.75" hidden="1">
      <c r="B79" s="16"/>
      <c r="C79" s="17">
        <f>SUM(C63:C77)</f>
        <v>727.25</v>
      </c>
      <c r="D79" s="14"/>
      <c r="E79" s="14"/>
      <c r="F79" s="15"/>
      <c r="G79" s="16"/>
      <c r="H79" s="17">
        <f>SUM(H63:H77)</f>
        <v>754.1399999999999</v>
      </c>
      <c r="I79" s="35">
        <f>SUM(I63:I77)</f>
        <v>20.508000000000003</v>
      </c>
      <c r="J79" s="17">
        <f>SUM(J63:J77)</f>
        <v>126.70999999999998</v>
      </c>
      <c r="K79" s="17">
        <f>SUM(K63:K77)</f>
        <v>853.9599999999999</v>
      </c>
      <c r="L79" s="53">
        <f>M79*1.05</f>
        <v>0</v>
      </c>
      <c r="M79" s="38"/>
      <c r="N79" s="38"/>
    </row>
    <row r="80" spans="2:14" ht="12.75">
      <c r="B80" s="78" t="s">
        <v>84</v>
      </c>
      <c r="C80" s="78"/>
      <c r="D80" s="22"/>
      <c r="E80" s="14"/>
      <c r="F80" s="15"/>
      <c r="G80" s="16"/>
      <c r="H80" s="17"/>
      <c r="I80" s="35"/>
      <c r="J80" s="17"/>
      <c r="K80" s="17"/>
      <c r="L80" s="61"/>
      <c r="M80" s="62"/>
      <c r="N80" s="62"/>
    </row>
    <row r="81" spans="1:15" ht="12" customHeight="1">
      <c r="A81" s="91"/>
      <c r="B81" s="92" t="s">
        <v>85</v>
      </c>
      <c r="C81" s="84">
        <v>95.18</v>
      </c>
      <c r="D81" s="92">
        <v>1.01</v>
      </c>
      <c r="E81" s="92">
        <v>0.97</v>
      </c>
      <c r="F81" s="92" t="s">
        <v>15</v>
      </c>
      <c r="G81" s="92" t="s">
        <v>15</v>
      </c>
      <c r="H81" s="84">
        <f aca="true" t="shared" si="22" ref="H81:H93">ROUND(C81*D81*E81,2)</f>
        <v>93.25</v>
      </c>
      <c r="I81" s="86">
        <v>2.537</v>
      </c>
      <c r="J81" s="84">
        <v>15.69</v>
      </c>
      <c r="K81" s="84">
        <f>ROUND(C81+J81,2)</f>
        <v>110.87</v>
      </c>
      <c r="L81" s="87">
        <v>99783</v>
      </c>
      <c r="M81" s="88">
        <f>K81*940</f>
        <v>104217.8</v>
      </c>
      <c r="N81" s="93" t="s">
        <v>18</v>
      </c>
      <c r="O81" s="94" t="s">
        <v>100</v>
      </c>
    </row>
    <row r="82" spans="2:14" ht="12.75" hidden="1">
      <c r="B82" s="23" t="s">
        <v>86</v>
      </c>
      <c r="C82" s="24">
        <v>44.5</v>
      </c>
      <c r="D82" s="23">
        <v>1.04</v>
      </c>
      <c r="E82" s="23">
        <v>0.97</v>
      </c>
      <c r="F82" s="23" t="s">
        <v>15</v>
      </c>
      <c r="G82" s="23" t="s">
        <v>15</v>
      </c>
      <c r="H82" s="24">
        <f t="shared" si="22"/>
        <v>44.89</v>
      </c>
      <c r="I82" s="48">
        <f aca="true" t="shared" si="23" ref="I82:I93">ROUND(H82/$H$95*100,3)</f>
        <v>1.221</v>
      </c>
      <c r="J82" s="24">
        <f aca="true" t="shared" si="24" ref="J82:J93">ROUND(I82*$J$95/100,2)</f>
        <v>7.54</v>
      </c>
      <c r="K82" s="24">
        <f aca="true" t="shared" si="25" ref="K82:K93">ROUND(C82+J82,2)</f>
        <v>52.04</v>
      </c>
      <c r="L82" s="49">
        <f>M82*1.05</f>
        <v>51363.48</v>
      </c>
      <c r="M82" s="52">
        <f aca="true" t="shared" si="26" ref="M82:M94">K82*940</f>
        <v>48917.6</v>
      </c>
      <c r="N82" s="51" t="s">
        <v>26</v>
      </c>
    </row>
    <row r="83" spans="2:14" ht="12.75" hidden="1">
      <c r="B83" s="23" t="s">
        <v>87</v>
      </c>
      <c r="C83" s="24">
        <v>51.77</v>
      </c>
      <c r="D83" s="26">
        <v>1</v>
      </c>
      <c r="E83" s="23">
        <v>0.97</v>
      </c>
      <c r="F83" s="23" t="s">
        <v>15</v>
      </c>
      <c r="G83" s="23" t="s">
        <v>15</v>
      </c>
      <c r="H83" s="24">
        <f t="shared" si="22"/>
        <v>50.22</v>
      </c>
      <c r="I83" s="48">
        <f t="shared" si="23"/>
        <v>1.366</v>
      </c>
      <c r="J83" s="24">
        <f t="shared" si="24"/>
        <v>8.44</v>
      </c>
      <c r="K83" s="24">
        <f t="shared" si="25"/>
        <v>60.21</v>
      </c>
      <c r="L83" s="49">
        <f>M83*1.05</f>
        <v>59427.270000000004</v>
      </c>
      <c r="M83" s="52">
        <f t="shared" si="26"/>
        <v>56597.4</v>
      </c>
      <c r="N83" s="51" t="s">
        <v>21</v>
      </c>
    </row>
    <row r="84" spans="2:14" ht="12.75" hidden="1">
      <c r="B84" s="23" t="s">
        <v>88</v>
      </c>
      <c r="C84" s="24">
        <v>51.77</v>
      </c>
      <c r="D84" s="26">
        <v>1</v>
      </c>
      <c r="E84" s="23">
        <v>0.97</v>
      </c>
      <c r="F84" s="23" t="s">
        <v>15</v>
      </c>
      <c r="G84" s="23" t="s">
        <v>15</v>
      </c>
      <c r="H84" s="24">
        <f t="shared" si="22"/>
        <v>50.22</v>
      </c>
      <c r="I84" s="48">
        <f t="shared" si="23"/>
        <v>1.366</v>
      </c>
      <c r="J84" s="24">
        <f t="shared" si="24"/>
        <v>8.44</v>
      </c>
      <c r="K84" s="24">
        <f t="shared" si="25"/>
        <v>60.21</v>
      </c>
      <c r="L84" s="49">
        <f>M84*1.05</f>
        <v>59427.270000000004</v>
      </c>
      <c r="M84" s="52">
        <f t="shared" si="26"/>
        <v>56597.4</v>
      </c>
      <c r="N84" s="51" t="s">
        <v>21</v>
      </c>
    </row>
    <row r="85" spans="2:14" ht="12.75" hidden="1">
      <c r="B85" s="23" t="s">
        <v>89</v>
      </c>
      <c r="C85" s="24">
        <v>45</v>
      </c>
      <c r="D85" s="23">
        <v>1.04</v>
      </c>
      <c r="E85" s="23">
        <v>0.97</v>
      </c>
      <c r="F85" s="23" t="s">
        <v>15</v>
      </c>
      <c r="G85" s="23" t="s">
        <v>15</v>
      </c>
      <c r="H85" s="24">
        <f t="shared" si="22"/>
        <v>45.4</v>
      </c>
      <c r="I85" s="48">
        <f t="shared" si="23"/>
        <v>1.235</v>
      </c>
      <c r="J85" s="24">
        <f t="shared" si="24"/>
        <v>7.63</v>
      </c>
      <c r="K85" s="24">
        <f t="shared" si="25"/>
        <v>52.63</v>
      </c>
      <c r="L85" s="49">
        <f>M85*1.05</f>
        <v>51945.810000000005</v>
      </c>
      <c r="M85" s="52">
        <f t="shared" si="26"/>
        <v>49472.200000000004</v>
      </c>
      <c r="N85" s="51" t="s">
        <v>21</v>
      </c>
    </row>
    <row r="86" spans="2:14" ht="12.75">
      <c r="B86" s="20" t="s">
        <v>90</v>
      </c>
      <c r="C86" s="21">
        <v>49.46</v>
      </c>
      <c r="D86" s="25">
        <v>1</v>
      </c>
      <c r="E86" s="20">
        <v>0.97</v>
      </c>
      <c r="F86" s="20" t="s">
        <v>15</v>
      </c>
      <c r="G86" s="20" t="s">
        <v>15</v>
      </c>
      <c r="H86" s="21">
        <f t="shared" si="22"/>
        <v>47.98</v>
      </c>
      <c r="I86" s="40">
        <f t="shared" si="23"/>
        <v>1.305</v>
      </c>
      <c r="J86" s="21">
        <f t="shared" si="24"/>
        <v>8.06</v>
      </c>
      <c r="K86" s="21">
        <f t="shared" si="25"/>
        <v>57.52</v>
      </c>
      <c r="L86" s="53">
        <v>51768</v>
      </c>
      <c r="M86" s="54">
        <f t="shared" si="26"/>
        <v>54068.8</v>
      </c>
      <c r="N86" s="55" t="s">
        <v>18</v>
      </c>
    </row>
    <row r="87" spans="2:14" ht="12.75">
      <c r="B87" s="20" t="s">
        <v>91</v>
      </c>
      <c r="C87" s="21">
        <v>50.59</v>
      </c>
      <c r="D87" s="25">
        <v>1.04</v>
      </c>
      <c r="E87" s="20">
        <v>0.97</v>
      </c>
      <c r="F87" s="20" t="s">
        <v>15</v>
      </c>
      <c r="G87" s="20" t="s">
        <v>15</v>
      </c>
      <c r="H87" s="21">
        <f t="shared" si="22"/>
        <v>51.04</v>
      </c>
      <c r="I87" s="40">
        <f t="shared" si="23"/>
        <v>1.388</v>
      </c>
      <c r="J87" s="21">
        <f t="shared" si="24"/>
        <v>8.58</v>
      </c>
      <c r="K87" s="21">
        <f t="shared" si="25"/>
        <v>59.17</v>
      </c>
      <c r="L87" s="53">
        <v>53253</v>
      </c>
      <c r="M87" s="54">
        <f t="shared" si="26"/>
        <v>55619.8</v>
      </c>
      <c r="N87" s="55" t="s">
        <v>18</v>
      </c>
    </row>
    <row r="88" spans="2:14" ht="12.75" hidden="1">
      <c r="B88" s="23" t="s">
        <v>92</v>
      </c>
      <c r="C88" s="24">
        <v>53.41</v>
      </c>
      <c r="D88" s="23">
        <v>1.01</v>
      </c>
      <c r="E88" s="23">
        <v>0.97</v>
      </c>
      <c r="F88" s="23" t="s">
        <v>15</v>
      </c>
      <c r="G88" s="23" t="s">
        <v>15</v>
      </c>
      <c r="H88" s="24">
        <f t="shared" si="22"/>
        <v>52.33</v>
      </c>
      <c r="I88" s="48">
        <f t="shared" si="23"/>
        <v>1.423</v>
      </c>
      <c r="J88" s="24">
        <f t="shared" si="24"/>
        <v>8.79</v>
      </c>
      <c r="K88" s="24">
        <f t="shared" si="25"/>
        <v>62.2</v>
      </c>
      <c r="L88" s="49">
        <f>M88*1.05</f>
        <v>61391.4</v>
      </c>
      <c r="M88" s="52">
        <f t="shared" si="26"/>
        <v>58468</v>
      </c>
      <c r="N88" s="51" t="s">
        <v>21</v>
      </c>
    </row>
    <row r="89" spans="2:14" ht="12.75" hidden="1">
      <c r="B89" s="23" t="s">
        <v>93</v>
      </c>
      <c r="C89" s="24">
        <v>53.62</v>
      </c>
      <c r="D89" s="26">
        <v>0.98</v>
      </c>
      <c r="E89" s="23">
        <v>0.97</v>
      </c>
      <c r="F89" s="23" t="s">
        <v>15</v>
      </c>
      <c r="G89" s="23" t="s">
        <v>15</v>
      </c>
      <c r="H89" s="24">
        <f t="shared" si="22"/>
        <v>50.97</v>
      </c>
      <c r="I89" s="48">
        <f t="shared" si="23"/>
        <v>1.386</v>
      </c>
      <c r="J89" s="24">
        <f t="shared" si="24"/>
        <v>8.56</v>
      </c>
      <c r="K89" s="24">
        <f t="shared" si="25"/>
        <v>62.18</v>
      </c>
      <c r="L89" s="49">
        <f>M89*1.05</f>
        <v>61371.659999999996</v>
      </c>
      <c r="M89" s="52">
        <f t="shared" si="26"/>
        <v>58449.2</v>
      </c>
      <c r="N89" s="51" t="s">
        <v>21</v>
      </c>
    </row>
    <row r="90" spans="2:14" ht="12.75" hidden="1">
      <c r="B90" s="23" t="s">
        <v>94</v>
      </c>
      <c r="C90" s="24">
        <v>95.22</v>
      </c>
      <c r="D90" s="26">
        <v>1.01</v>
      </c>
      <c r="E90" s="23">
        <v>0.97</v>
      </c>
      <c r="F90" s="23" t="s">
        <v>15</v>
      </c>
      <c r="G90" s="23" t="s">
        <v>15</v>
      </c>
      <c r="H90" s="24">
        <f t="shared" si="22"/>
        <v>93.29</v>
      </c>
      <c r="I90" s="48">
        <v>2.538</v>
      </c>
      <c r="J90" s="24">
        <f t="shared" si="24"/>
        <v>15.68</v>
      </c>
      <c r="K90" s="24">
        <f t="shared" si="25"/>
        <v>110.9</v>
      </c>
      <c r="L90" s="49">
        <f>M90*1.05</f>
        <v>109458.3</v>
      </c>
      <c r="M90" s="52">
        <f t="shared" si="26"/>
        <v>104246</v>
      </c>
      <c r="N90" s="51" t="s">
        <v>21</v>
      </c>
    </row>
    <row r="91" spans="2:14" ht="12.75">
      <c r="B91" s="20" t="s">
        <v>95</v>
      </c>
      <c r="C91" s="21">
        <v>53.62</v>
      </c>
      <c r="D91" s="20">
        <v>1.02</v>
      </c>
      <c r="E91" s="20">
        <v>0.97</v>
      </c>
      <c r="F91" s="20" t="s">
        <v>15</v>
      </c>
      <c r="G91" s="20" t="s">
        <v>15</v>
      </c>
      <c r="H91" s="21">
        <f t="shared" si="22"/>
        <v>53.05</v>
      </c>
      <c r="I91" s="40">
        <f t="shared" si="23"/>
        <v>1.443</v>
      </c>
      <c r="J91" s="21">
        <f t="shared" si="24"/>
        <v>8.92</v>
      </c>
      <c r="K91" s="21">
        <f t="shared" si="25"/>
        <v>62.54</v>
      </c>
      <c r="L91" s="53">
        <v>56286</v>
      </c>
      <c r="M91" s="54">
        <f t="shared" si="26"/>
        <v>58787.6</v>
      </c>
      <c r="N91" s="55" t="s">
        <v>18</v>
      </c>
    </row>
    <row r="92" spans="2:14" ht="12.75">
      <c r="B92" s="20" t="s">
        <v>96</v>
      </c>
      <c r="C92" s="21">
        <v>53.62</v>
      </c>
      <c r="D92" s="20">
        <v>1.02</v>
      </c>
      <c r="E92" s="20">
        <v>0.97</v>
      </c>
      <c r="F92" s="20" t="s">
        <v>15</v>
      </c>
      <c r="G92" s="20" t="s">
        <v>15</v>
      </c>
      <c r="H92" s="21">
        <f t="shared" si="22"/>
        <v>53.05</v>
      </c>
      <c r="I92" s="40">
        <f t="shared" si="23"/>
        <v>1.443</v>
      </c>
      <c r="J92" s="21">
        <f t="shared" si="24"/>
        <v>8.92</v>
      </c>
      <c r="K92" s="21">
        <f t="shared" si="25"/>
        <v>62.54</v>
      </c>
      <c r="L92" s="53">
        <v>56286</v>
      </c>
      <c r="M92" s="54">
        <f t="shared" si="26"/>
        <v>58787.6</v>
      </c>
      <c r="N92" s="55" t="s">
        <v>18</v>
      </c>
    </row>
    <row r="93" spans="2:14" ht="12.75">
      <c r="B93" s="20" t="s">
        <v>97</v>
      </c>
      <c r="C93" s="21">
        <v>41.06</v>
      </c>
      <c r="D93" s="25">
        <v>1.02</v>
      </c>
      <c r="E93" s="20">
        <v>0.97</v>
      </c>
      <c r="F93" s="20" t="s">
        <v>15</v>
      </c>
      <c r="G93" s="20" t="s">
        <v>15</v>
      </c>
      <c r="H93" s="21">
        <f t="shared" si="22"/>
        <v>40.62</v>
      </c>
      <c r="I93" s="40">
        <f t="shared" si="23"/>
        <v>1.105</v>
      </c>
      <c r="J93" s="21">
        <f t="shared" si="24"/>
        <v>6.83</v>
      </c>
      <c r="K93" s="21">
        <f t="shared" si="25"/>
        <v>47.89</v>
      </c>
      <c r="L93" s="53">
        <v>43101</v>
      </c>
      <c r="M93" s="54">
        <f t="shared" si="26"/>
        <v>45016.6</v>
      </c>
      <c r="N93" s="55" t="s">
        <v>18</v>
      </c>
    </row>
    <row r="94" spans="2:13" ht="12.75" hidden="1">
      <c r="B94" s="20"/>
      <c r="C94" s="21">
        <f>SUM(C81:C93)</f>
        <v>738.8199999999999</v>
      </c>
      <c r="D94" s="25"/>
      <c r="E94" s="25"/>
      <c r="F94" s="29"/>
      <c r="G94" s="20"/>
      <c r="H94" s="21">
        <v>719.1</v>
      </c>
      <c r="I94" s="40">
        <v>19.56</v>
      </c>
      <c r="J94" s="21">
        <f>SUM(J81:J93)</f>
        <v>122.08000000000003</v>
      </c>
      <c r="K94" s="21">
        <f>SUM(K81:K93)</f>
        <v>860.8999999999999</v>
      </c>
      <c r="L94" s="72"/>
      <c r="M94" s="54">
        <f t="shared" si="26"/>
        <v>809245.9999999999</v>
      </c>
    </row>
    <row r="95" spans="2:12" ht="12.75" hidden="1">
      <c r="B95" s="20"/>
      <c r="C95" s="21">
        <f>C24+C42+C60+C79+C94</f>
        <v>3629.51</v>
      </c>
      <c r="D95" s="25"/>
      <c r="E95" s="25"/>
      <c r="F95" s="29"/>
      <c r="G95" s="20"/>
      <c r="H95" s="21">
        <f>H24+H42+H60+H79+H94</f>
        <v>3677.2499999999995</v>
      </c>
      <c r="I95" s="40">
        <f>I24+I42+I60+I79+I94</f>
        <v>100.00000000000001</v>
      </c>
      <c r="J95" s="21">
        <v>617.89</v>
      </c>
      <c r="K95" s="21">
        <f>SUM(K24+K42+K60+K79+K94)</f>
        <v>4248.61</v>
      </c>
      <c r="L95" s="73"/>
    </row>
    <row r="96" spans="2:12" ht="12.75">
      <c r="B96" s="39"/>
      <c r="C96" s="68"/>
      <c r="D96" s="68"/>
      <c r="E96" s="68"/>
      <c r="F96" s="69"/>
      <c r="G96" s="39"/>
      <c r="H96" s="70"/>
      <c r="I96" s="39"/>
      <c r="J96" s="39"/>
      <c r="K96" s="68"/>
      <c r="L96" s="74"/>
    </row>
    <row r="97" spans="2:12" ht="12.75">
      <c r="B97" s="71"/>
      <c r="I97" s="75"/>
      <c r="J97" s="75"/>
      <c r="K97" s="75"/>
      <c r="L97" s="76"/>
    </row>
    <row r="98" spans="9:12" ht="12.75">
      <c r="I98" s="77" t="s">
        <v>98</v>
      </c>
      <c r="J98" s="77"/>
      <c r="K98" s="77"/>
      <c r="L98" s="76"/>
    </row>
    <row r="101" spans="3:11" ht="12.75">
      <c r="C101"/>
      <c r="D101"/>
      <c r="E101"/>
      <c r="F101"/>
      <c r="H101"/>
      <c r="K101"/>
    </row>
    <row r="102" spans="3:11" ht="12.75">
      <c r="C102"/>
      <c r="D102"/>
      <c r="E102"/>
      <c r="F102"/>
      <c r="H102"/>
      <c r="K102"/>
    </row>
    <row r="103" spans="3:11" ht="12.75">
      <c r="C103"/>
      <c r="D103"/>
      <c r="E103"/>
      <c r="F103"/>
      <c r="H103"/>
      <c r="K103"/>
    </row>
    <row r="104" spans="3:11" ht="12.75">
      <c r="C104"/>
      <c r="D104"/>
      <c r="E104"/>
      <c r="F104"/>
      <c r="H104"/>
      <c r="K104"/>
    </row>
    <row r="105" spans="3:11" ht="12.75">
      <c r="C105"/>
      <c r="D105"/>
      <c r="E105"/>
      <c r="F105"/>
      <c r="H105"/>
      <c r="K105"/>
    </row>
    <row r="106" spans="3:11" ht="12.75">
      <c r="C106"/>
      <c r="D106"/>
      <c r="E106"/>
      <c r="F106"/>
      <c r="H106"/>
      <c r="K106"/>
    </row>
    <row r="107" spans="3:11" ht="12.75">
      <c r="C107"/>
      <c r="D107"/>
      <c r="E107"/>
      <c r="F107"/>
      <c r="H107"/>
      <c r="K107"/>
    </row>
    <row r="108" spans="3:11" ht="12.75">
      <c r="C108"/>
      <c r="D108"/>
      <c r="E108"/>
      <c r="F108"/>
      <c r="H108"/>
      <c r="K108"/>
    </row>
    <row r="109" spans="3:11" ht="12.75">
      <c r="C109"/>
      <c r="D109"/>
      <c r="E109"/>
      <c r="F109"/>
      <c r="H109"/>
      <c r="K109"/>
    </row>
    <row r="110" spans="3:11" ht="12.75">
      <c r="C110"/>
      <c r="D110"/>
      <c r="E110"/>
      <c r="F110"/>
      <c r="H110"/>
      <c r="K110"/>
    </row>
    <row r="111" spans="3:11" ht="12.75">
      <c r="C111"/>
      <c r="D111"/>
      <c r="E111"/>
      <c r="F111"/>
      <c r="H111"/>
      <c r="K111"/>
    </row>
    <row r="112" spans="3:11" ht="12.75">
      <c r="C112"/>
      <c r="D112"/>
      <c r="E112"/>
      <c r="F112"/>
      <c r="H112"/>
      <c r="K112"/>
    </row>
    <row r="113" spans="3:11" ht="12.75">
      <c r="C113"/>
      <c r="D113"/>
      <c r="E113"/>
      <c r="F113"/>
      <c r="H113"/>
      <c r="K113"/>
    </row>
    <row r="114" spans="3:11" ht="12.75">
      <c r="C114"/>
      <c r="D114"/>
      <c r="E114"/>
      <c r="F114"/>
      <c r="H114"/>
      <c r="K114"/>
    </row>
    <row r="115" spans="3:11" ht="12.75">
      <c r="C115"/>
      <c r="D115"/>
      <c r="E115"/>
      <c r="F115"/>
      <c r="H115"/>
      <c r="K115"/>
    </row>
  </sheetData>
  <sheetProtection/>
  <mergeCells count="7">
    <mergeCell ref="B44:C44"/>
    <mergeCell ref="B62:C62"/>
    <mergeCell ref="B80:C80"/>
    <mergeCell ref="B5:C5"/>
    <mergeCell ref="B8:C8"/>
    <mergeCell ref="B26:C26"/>
    <mergeCell ref="B2:N2"/>
  </mergeCells>
  <printOptions/>
  <pageMargins left="1.05" right="0.75" top="0.65" bottom="0.9701388888888889" header="0.5111111111111111" footer="0.5111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111111111111111" footer="0.511111111111111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2015-04-01T12:17:50Z</cp:lastPrinted>
  <dcterms:created xsi:type="dcterms:W3CDTF">2008-07-10T07:27:03Z</dcterms:created>
  <dcterms:modified xsi:type="dcterms:W3CDTF">2016-04-27T07:52:14Z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